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emória de  Cálculo" sheetId="1" r:id="rId1"/>
  </sheets>
  <definedNames/>
  <calcPr fullCalcOnLoad="1"/>
</workbook>
</file>

<file path=xl/sharedStrings.xml><?xml version="1.0" encoding="utf-8"?>
<sst xmlns="http://schemas.openxmlformats.org/spreadsheetml/2006/main" count="190" uniqueCount="109">
  <si>
    <t>TOTAL</t>
  </si>
  <si>
    <t>Engº Civil - CREA/PR 26.006-D</t>
  </si>
  <si>
    <t>RUA / TRECHO</t>
  </si>
  <si>
    <t>Largura</t>
  </si>
  <si>
    <t>Pista</t>
  </si>
  <si>
    <t>( m )</t>
  </si>
  <si>
    <t>Extensão</t>
  </si>
  <si>
    <t>Pavimen.</t>
  </si>
  <si>
    <t>( m² )</t>
  </si>
  <si>
    <t>Reperfil.</t>
  </si>
  <si>
    <t>Capa</t>
  </si>
  <si>
    <t>( m³ )</t>
  </si>
  <si>
    <t>M CBUQ</t>
  </si>
  <si>
    <t>gama 2.5</t>
  </si>
  <si>
    <t>( t )</t>
  </si>
  <si>
    <t>V. CBUQ</t>
  </si>
  <si>
    <t>SINALIZ.</t>
  </si>
  <si>
    <t>HORIZ.</t>
  </si>
  <si>
    <t>FAIXAS</t>
  </si>
  <si>
    <t>VERT.</t>
  </si>
  <si>
    <t>( un )</t>
  </si>
  <si>
    <t>OBS.:</t>
  </si>
  <si>
    <t>Área</t>
  </si>
  <si>
    <t>da</t>
  </si>
  <si>
    <t>Vanios C. Biehl</t>
  </si>
  <si>
    <t>Decreto nº 202/2011</t>
  </si>
  <si>
    <t xml:space="preserve">de </t>
  </si>
  <si>
    <t>Quad.</t>
  </si>
  <si>
    <t>" R2 "</t>
  </si>
  <si>
    <t>Total a</t>
  </si>
  <si>
    <t>Nome Rua</t>
  </si>
  <si>
    <t>p/ e=2 cm</t>
  </si>
  <si>
    <t>p/ e=4 cm</t>
  </si>
  <si>
    <t>de</t>
  </si>
  <si>
    <t>Meio-fio</t>
  </si>
  <si>
    <t>Execução</t>
  </si>
  <si>
    <r>
      <t xml:space="preserve">                                                                                     </t>
    </r>
    <r>
      <rPr>
        <b/>
        <u val="single"/>
        <sz val="10"/>
        <rFont val="Arial"/>
        <family val="2"/>
      </rPr>
      <t>MEMÓRIA DE CÁLCULO DA QUANTIFICAÇÃO DOS SERVIÇOS DA PLANILHA ORÇAMENTÁRIA</t>
    </r>
  </si>
  <si>
    <t>Data : 18/08/2017</t>
  </si>
  <si>
    <t>Realinh.</t>
  </si>
  <si>
    <t>BAIRRO SADIA</t>
  </si>
  <si>
    <r>
      <t>Marte</t>
    </r>
    <r>
      <rPr>
        <sz val="8"/>
        <rFont val="Arial"/>
        <family val="2"/>
      </rPr>
      <t xml:space="preserve"> ( entre ruas Albina Cavichon Korrego e Francisco Comunello )</t>
    </r>
  </si>
  <si>
    <t>BAIRRO PINHEIRINHO</t>
  </si>
  <si>
    <r>
      <t>Limeira</t>
    </r>
    <r>
      <rPr>
        <sz val="8"/>
        <rFont val="Arial"/>
        <family val="2"/>
      </rPr>
      <t xml:space="preserve"> ( entre ruas Macaé e Terezópolis )</t>
    </r>
  </si>
  <si>
    <r>
      <t>Diadema</t>
    </r>
    <r>
      <rPr>
        <sz val="8"/>
        <rFont val="Arial"/>
        <family val="2"/>
      </rPr>
      <t xml:space="preserve"> ( entre rua Macaé e av. Pirassununga )</t>
    </r>
  </si>
  <si>
    <r>
      <t>Mauá</t>
    </r>
    <r>
      <rPr>
        <sz val="8"/>
        <rFont val="Arial"/>
        <family val="2"/>
      </rPr>
      <t xml:space="preserve"> ( entre ruas Macaé e Terezópolis )</t>
    </r>
  </si>
  <si>
    <r>
      <t>Tv Paulino Alves da Silva</t>
    </r>
    <r>
      <rPr>
        <sz val="8"/>
        <rFont val="Arial"/>
        <family val="2"/>
      </rPr>
      <t xml:space="preserve"> ( entre ruas Barra Mansa e Volta Redonda )</t>
    </r>
  </si>
  <si>
    <t>BAIRRO JARDIM ITÁLIA</t>
  </si>
  <si>
    <r>
      <t>Rotatória</t>
    </r>
    <r>
      <rPr>
        <sz val="8"/>
        <rFont val="Arial"/>
        <family val="2"/>
      </rPr>
      <t xml:space="preserve"> ( rotatória interna Lot. Jardim Itália 2 )</t>
    </r>
  </si>
  <si>
    <t>BAIRRO LUTHER KING</t>
  </si>
  <si>
    <t>BAIRRO VILA NOVA</t>
  </si>
  <si>
    <t>BAIRRO MINIGUAÇÚ</t>
  </si>
  <si>
    <r>
      <t>Antonio Sabadin</t>
    </r>
    <r>
      <rPr>
        <sz val="8"/>
        <rFont val="Arial"/>
        <family val="2"/>
      </rPr>
      <t xml:space="preserve"> ( entre ruas Reinaldo Sass e Buenos Aires )</t>
    </r>
  </si>
  <si>
    <r>
      <t>Reinaldo Sass</t>
    </r>
    <r>
      <rPr>
        <sz val="8"/>
        <rFont val="Arial"/>
        <family val="2"/>
      </rPr>
      <t xml:space="preserve"> ( entre ruas João Cardoso de Arruda e Antonio Sabadin )</t>
    </r>
  </si>
  <si>
    <t>BAIRRO JARDIM SEMINÁRIO</t>
  </si>
  <si>
    <r>
      <t>João Cardoso de Arruda</t>
    </r>
    <r>
      <rPr>
        <sz val="8"/>
        <rFont val="Arial"/>
        <family val="2"/>
      </rPr>
      <t xml:space="preserve"> ( entre ruas Buenos Aires e Ernesto João Rathier )</t>
    </r>
  </si>
  <si>
    <t>BAIRRO INDUSTRIAL</t>
  </si>
  <si>
    <t>BAIRRO SÃO CRISTÓVÃO</t>
  </si>
  <si>
    <t>BAIRRO MARRECAS</t>
  </si>
  <si>
    <r>
      <t xml:space="preserve">Ameixeira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ruas Antonio Carneiro Neto e Pitangueira )</t>
    </r>
  </si>
  <si>
    <t>*1 / *2</t>
  </si>
  <si>
    <r>
      <t xml:space="preserve">( *1 ) </t>
    </r>
    <r>
      <rPr>
        <sz val="8"/>
        <rFont val="Arial"/>
        <family val="2"/>
      </rPr>
      <t xml:space="preserve">Sinalização horizontal e vertical, quantidades extraídas do projeto de sinalização viária. </t>
    </r>
  </si>
  <si>
    <r>
      <t xml:space="preserve">( *2 ) </t>
    </r>
    <r>
      <rPr>
        <sz val="8"/>
        <rFont val="Arial"/>
        <family val="2"/>
      </rPr>
      <t xml:space="preserve">Realinhamento e execução de guias de meio-fio, quantidades levantadas no local. </t>
    </r>
  </si>
  <si>
    <r>
      <t>Dos Pardais</t>
    </r>
    <r>
      <rPr>
        <sz val="8"/>
        <rFont val="Arial"/>
        <family val="2"/>
      </rPr>
      <t xml:space="preserve"> ( entre ruas Marília e Carolina Zanette Marcello )</t>
    </r>
  </si>
  <si>
    <r>
      <t>Carolina Zanette Marcello</t>
    </r>
    <r>
      <rPr>
        <sz val="8"/>
        <rFont val="Arial"/>
        <family val="2"/>
      </rPr>
      <t xml:space="preserve"> ( entre ruas Angelo Marcello e Dos Pardais )</t>
    </r>
  </si>
  <si>
    <r>
      <t>Zeferino Soster</t>
    </r>
    <r>
      <rPr>
        <sz val="8"/>
        <rFont val="Arial"/>
        <family val="2"/>
      </rPr>
      <t xml:space="preserve"> ( entre ruas Dos Pardais e Angelo Marcello )</t>
    </r>
  </si>
  <si>
    <r>
      <t>Das Araras</t>
    </r>
    <r>
      <rPr>
        <sz val="8"/>
        <rFont val="Arial"/>
        <family val="2"/>
      </rPr>
      <t xml:space="preserve"> ( entre ruas Marília e Ponta Grossa )</t>
    </r>
  </si>
  <si>
    <r>
      <t xml:space="preserve">Tv José Gazola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rua Enéas Marques e lote 06 da quadra 708 )</t>
    </r>
  </si>
  <si>
    <r>
      <t>Angelo Thomé</t>
    </r>
    <r>
      <rPr>
        <sz val="8"/>
        <rFont val="Arial"/>
        <family val="2"/>
      </rPr>
      <t xml:space="preserve"> ( entre ruas Sonia Pimentel Correa e Ardelino Martini )</t>
    </r>
  </si>
  <si>
    <r>
      <t>Conrrado Basso</t>
    </r>
    <r>
      <rPr>
        <sz val="8"/>
        <rFont val="Arial"/>
        <family val="2"/>
      </rPr>
      <t xml:space="preserve"> ( entre ruas Sonia Pimentel Correa e Ardelino Martini )</t>
    </r>
  </si>
  <si>
    <r>
      <t>Itapeva</t>
    </r>
    <r>
      <rPr>
        <sz val="8"/>
        <rFont val="Arial"/>
        <family val="2"/>
      </rPr>
      <t xml:space="preserve"> ( entre rua Cabo Frio e LT 14 QD 565 )</t>
    </r>
  </si>
  <si>
    <r>
      <t>Tv Guerino Celuppi</t>
    </r>
    <r>
      <rPr>
        <sz val="8"/>
        <rFont val="Arial"/>
        <family val="2"/>
      </rPr>
      <t xml:space="preserve"> ( entre rua Barra Mansa e LT 06 QD 813 )</t>
    </r>
  </si>
  <si>
    <r>
      <t>Av. Cantagalo</t>
    </r>
    <r>
      <rPr>
        <sz val="8"/>
        <rFont val="Arial"/>
        <family val="2"/>
      </rPr>
      <t xml:space="preserve"> ( entre av. Antonio Silvio Barbieri até LT 12 QD 580 )</t>
    </r>
  </si>
  <si>
    <r>
      <t>Av. Roma</t>
    </r>
    <r>
      <rPr>
        <sz val="8"/>
        <rFont val="Arial"/>
        <family val="2"/>
      </rPr>
      <t xml:space="preserve"> ( entre av. Itália e rua Pádua + 6,50 m )</t>
    </r>
  </si>
  <si>
    <r>
      <t>Pádua</t>
    </r>
    <r>
      <rPr>
        <sz val="8"/>
        <rFont val="Arial"/>
        <family val="2"/>
      </rPr>
      <t xml:space="preserve"> ( entre rua Pompéia até LT 01 QD 1190 )</t>
    </r>
  </si>
  <si>
    <r>
      <t>Vicenza</t>
    </r>
    <r>
      <rPr>
        <sz val="8"/>
        <rFont val="Arial"/>
        <family val="2"/>
      </rPr>
      <t xml:space="preserve"> ( entre rua Ouro Preto e LT 02 QD 579 )</t>
    </r>
  </si>
  <si>
    <r>
      <t>Ouro Preto</t>
    </r>
    <r>
      <rPr>
        <sz val="8"/>
        <rFont val="Arial"/>
        <family val="2"/>
      </rPr>
      <t xml:space="preserve"> ( entre av. Cantagalo e LT 02 QD 578 )</t>
    </r>
  </si>
  <si>
    <r>
      <t>Pompéia</t>
    </r>
    <r>
      <rPr>
        <sz val="8"/>
        <rFont val="Arial"/>
        <family val="2"/>
      </rPr>
      <t xml:space="preserve"> ( entre rua Pádua e LT 15 QD 1190 )</t>
    </r>
  </si>
  <si>
    <r>
      <t>Av. Roma</t>
    </r>
    <r>
      <rPr>
        <sz val="8"/>
        <rFont val="Arial"/>
        <family val="2"/>
      </rPr>
      <t xml:space="preserve"> ( entre ruas Capinzal e Palermo + 90,00 m )</t>
    </r>
  </si>
  <si>
    <r>
      <t>Capinzal</t>
    </r>
    <r>
      <rPr>
        <sz val="8"/>
        <rFont val="Arial"/>
        <family val="2"/>
      </rPr>
      <t xml:space="preserve"> ( entre av. Roma e LT 09 QD 717 )</t>
    </r>
  </si>
  <si>
    <r>
      <t>Caiçara</t>
    </r>
    <r>
      <rPr>
        <sz val="8"/>
        <rFont val="Arial"/>
        <family val="2"/>
      </rPr>
      <t xml:space="preserve"> ( entre av. Roma e LT 12 QD 716 )</t>
    </r>
  </si>
  <si>
    <r>
      <t>Palmitos</t>
    </r>
    <r>
      <rPr>
        <sz val="8"/>
        <rFont val="Arial"/>
        <family val="2"/>
      </rPr>
      <t xml:space="preserve"> ( entre av. Roma e LT 24 QD 847 )</t>
    </r>
  </si>
  <si>
    <r>
      <t>Av. Veneza</t>
    </r>
    <r>
      <rPr>
        <sz val="8"/>
        <rFont val="Arial"/>
        <family val="2"/>
      </rPr>
      <t xml:space="preserve"> ( entre av. Roma E LT 23 QD 847 )</t>
    </r>
  </si>
  <si>
    <r>
      <t>Brejinho</t>
    </r>
    <r>
      <rPr>
        <sz val="8"/>
        <rFont val="Arial"/>
        <family val="2"/>
      </rPr>
      <t xml:space="preserve"> ( entre av. Roma e LT 11 QD 709 )</t>
    </r>
  </si>
  <si>
    <r>
      <t>Sapiranga</t>
    </r>
    <r>
      <rPr>
        <sz val="8"/>
        <rFont val="Arial"/>
        <family val="2"/>
      </rPr>
      <t xml:space="preserve"> ( entre av. Roma e LT 13 QD 711 )</t>
    </r>
  </si>
  <si>
    <r>
      <t>Roberto Grando</t>
    </r>
    <r>
      <rPr>
        <sz val="8"/>
        <rFont val="Arial"/>
        <family val="2"/>
      </rPr>
      <t xml:space="preserve"> ( entre rua Armando Silva Abilhoa e LT 12 QD 1229 )</t>
    </r>
  </si>
  <si>
    <r>
      <t>Ivo Etelor Kriger</t>
    </r>
    <r>
      <rPr>
        <sz val="8"/>
        <rFont val="Arial"/>
        <family val="2"/>
      </rPr>
      <t xml:space="preserve"> ( entre rua Armando Silva Abilhoa e LT 13 QD 1230 )</t>
    </r>
  </si>
  <si>
    <r>
      <t>Vitorino Vigineski</t>
    </r>
    <r>
      <rPr>
        <sz val="8"/>
        <rFont val="Arial"/>
        <family val="2"/>
      </rPr>
      <t xml:space="preserve"> ( entre rua Armando Silva Abilhoa e LT 11 QD 1231 )</t>
    </r>
  </si>
  <si>
    <r>
      <t>Eloir José Cândido</t>
    </r>
    <r>
      <rPr>
        <sz val="8"/>
        <rFont val="Arial"/>
        <family val="2"/>
      </rPr>
      <t xml:space="preserve"> ( entre rua Armando Silva Abilhoa e LT 09 QD 1232 )</t>
    </r>
  </si>
  <si>
    <r>
      <t>Etelvino Valdameri</t>
    </r>
    <r>
      <rPr>
        <sz val="8"/>
        <rFont val="Arial"/>
        <family val="2"/>
      </rPr>
      <t xml:space="preserve"> ( entre rua Armando Silva Abilhoa e LT 07 QD 1233 )</t>
    </r>
  </si>
  <si>
    <r>
      <t>Deonir Zatti</t>
    </r>
    <r>
      <rPr>
        <sz val="8"/>
        <rFont val="Arial"/>
        <family val="2"/>
      </rPr>
      <t xml:space="preserve"> ( entre rua Armando Silva Abilhoa e LT 03 QD 1234 )</t>
    </r>
  </si>
  <si>
    <r>
      <t>Tv Luiz Tomazi</t>
    </r>
    <r>
      <rPr>
        <sz val="8"/>
        <rFont val="Arial"/>
        <family val="2"/>
      </rPr>
      <t xml:space="preserve"> ( entre o Residencial Antonio Biazin e LT 14 QD 524 )</t>
    </r>
  </si>
  <si>
    <r>
      <t>Paraíba</t>
    </r>
    <r>
      <rPr>
        <sz val="8"/>
        <rFont val="Arial"/>
        <family val="2"/>
      </rPr>
      <t xml:space="preserve"> ( entre rua Clevelândia e LT 04 QD 1236 )</t>
    </r>
  </si>
  <si>
    <r>
      <t>Ametista</t>
    </r>
    <r>
      <rPr>
        <sz val="8"/>
        <rFont val="Arial"/>
        <family val="2"/>
      </rPr>
      <t xml:space="preserve"> ( entre rua Uruguai e LT 12 QD 1237 )</t>
    </r>
  </si>
  <si>
    <r>
      <t>Uruguai</t>
    </r>
    <r>
      <rPr>
        <sz val="8"/>
        <rFont val="Arial"/>
        <family val="2"/>
      </rPr>
      <t xml:space="preserve"> ( entre rua Ametista e LT 23 QD 524 )</t>
    </r>
  </si>
  <si>
    <r>
      <t>Tv Gomercindo Pozzebom</t>
    </r>
    <r>
      <rPr>
        <sz val="8"/>
        <rFont val="Arial"/>
        <family val="2"/>
      </rPr>
      <t xml:space="preserve"> ( entre rua Giocondo Felipe e LT 14 QD 1178 )</t>
    </r>
  </si>
  <si>
    <r>
      <t>Gervásio Schurmann</t>
    </r>
    <r>
      <rPr>
        <sz val="8"/>
        <rFont val="Arial"/>
        <family val="2"/>
      </rPr>
      <t xml:space="preserve"> ( entre rua Giocondo Felipe e LT 04 QD 478 )</t>
    </r>
  </si>
  <si>
    <r>
      <t>Alameda Gralha Azul</t>
    </r>
    <r>
      <rPr>
        <sz val="8"/>
        <rFont val="Arial"/>
        <family val="2"/>
      </rPr>
      <t xml:space="preserve"> ( entre rua Uirapuru e alameda Arapongas )</t>
    </r>
  </si>
  <si>
    <r>
      <t>João Cardoso de Arruda</t>
    </r>
    <r>
      <rPr>
        <sz val="8"/>
        <rFont val="Arial"/>
        <family val="2"/>
      </rPr>
      <t xml:space="preserve"> ( entre rua Buenos Aires e LT 19 QD 656 )</t>
    </r>
  </si>
  <si>
    <r>
      <t>França</t>
    </r>
    <r>
      <rPr>
        <sz val="8"/>
        <rFont val="Arial"/>
        <family val="2"/>
      </rPr>
      <t xml:space="preserve"> ( entre rua Buenos e LT 21 QD 660 )</t>
    </r>
  </si>
  <si>
    <r>
      <t>Bogotá</t>
    </r>
    <r>
      <rPr>
        <sz val="8"/>
        <rFont val="Arial"/>
        <family val="2"/>
      </rPr>
      <t xml:space="preserve"> ( entre rua Buenos Aires e LT 08 QD 1084 )</t>
    </r>
  </si>
  <si>
    <r>
      <t xml:space="preserve">São Mateus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 rua Maranhão e av. Antonio de Paiva Cantelmo )</t>
    </r>
  </si>
  <si>
    <r>
      <t xml:space="preserve">Apucarana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ruas Goiás e Rio Grande do Sul )</t>
    </r>
  </si>
  <si>
    <r>
      <t xml:space="preserve">Pitangueira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ruas Dos Pioneiros e Amoreira )</t>
    </r>
  </si>
  <si>
    <r>
      <t xml:space="preserve">Formosa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rua Dos Pioneiros e nº 106 da QD 592 )</t>
    </r>
  </si>
  <si>
    <r>
      <t xml:space="preserve">Goiás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ruas Apucarana e São Mateus )</t>
    </r>
  </si>
  <si>
    <r>
      <t xml:space="preserve">Cerejeira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ruas Dos Pioneiros e Amoreira )</t>
    </r>
  </si>
  <si>
    <r>
      <t xml:space="preserve">Ampere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av. Duque de Caxias e LT 01 QD 495 )</t>
    </r>
  </si>
  <si>
    <r>
      <t xml:space="preserve">Tv Stefan Skibinski </t>
    </r>
    <r>
      <rPr>
        <sz val="8"/>
        <rFont val="Arial"/>
        <family val="2"/>
      </rPr>
      <t>( entre rua Buenos Aires e LT 07 QD 1310 )</t>
    </r>
  </si>
  <si>
    <r>
      <t xml:space="preserve">Enéas Marques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entre tv José Gazola e rua Salgado Filho )</t>
    </r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</si>
</sst>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00_);_(* \(#,##0.000\);_(* &quot;-&quot;??_);_(@_)"/>
    <numFmt numFmtId="178" formatCode="_(* #,##0.000_);_(* \(#,##0.000\);_(* &quot;-&quot;???_);_(@_)"/>
    <numFmt numFmtId="179" formatCode="0.0%"/>
    <numFmt numFmtId="180" formatCode="_(* #,##0.0_);_(* \(#,##0.0\);_(* &quot;-&quot;??_);_(@_)"/>
    <numFmt numFmtId="181" formatCode="_(* #,##0_);_(* \(#,##0\);_(* &quot;-&quot;??_);_(@_)"/>
    <numFmt numFmtId="182" formatCode="0.00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20" applyBorder="1" applyAlignment="1">
      <alignment/>
    </xf>
    <xf numFmtId="43" fontId="0" fillId="0" borderId="0" xfId="20" applyFont="1" applyFill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6" fillId="0" borderId="6" xfId="0" applyFont="1" applyFill="1" applyBorder="1" applyAlignment="1">
      <alignment vertical="justify"/>
    </xf>
    <xf numFmtId="43" fontId="2" fillId="0" borderId="6" xfId="20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43" fontId="2" fillId="0" borderId="7" xfId="20" applyFont="1" applyFill="1" applyBorder="1" applyAlignment="1">
      <alignment/>
    </xf>
    <xf numFmtId="43" fontId="2" fillId="0" borderId="7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43" fontId="2" fillId="0" borderId="7" xfId="0" applyNumberFormat="1" applyFont="1" applyBorder="1" applyAlignment="1">
      <alignment/>
    </xf>
    <xf numFmtId="43" fontId="6" fillId="0" borderId="7" xfId="0" applyNumberFormat="1" applyFont="1" applyBorder="1" applyAlignment="1">
      <alignment/>
    </xf>
    <xf numFmtId="43" fontId="2" fillId="0" borderId="7" xfId="20" applyFont="1" applyBorder="1" applyAlignment="1">
      <alignment/>
    </xf>
    <xf numFmtId="0" fontId="6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6" fillId="0" borderId="7" xfId="20" applyFont="1" applyBorder="1" applyAlignment="1">
      <alignment/>
    </xf>
    <xf numFmtId="0" fontId="2" fillId="0" borderId="8" xfId="0" applyFont="1" applyFill="1" applyBorder="1" applyAlignment="1">
      <alignment horizontal="center" vertical="justify"/>
    </xf>
    <xf numFmtId="43" fontId="2" fillId="0" borderId="9" xfId="20" applyFont="1" applyFill="1" applyBorder="1" applyAlignment="1">
      <alignment/>
    </xf>
    <xf numFmtId="43" fontId="2" fillId="0" borderId="9" xfId="0" applyNumberFormat="1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vertical="justify"/>
    </xf>
    <xf numFmtId="0" fontId="7" fillId="0" borderId="12" xfId="0" applyFont="1" applyFill="1" applyBorder="1" applyAlignment="1">
      <alignment vertical="justify"/>
    </xf>
    <xf numFmtId="0" fontId="6" fillId="0" borderId="7" xfId="0" applyFont="1" applyFill="1" applyBorder="1" applyAlignment="1">
      <alignment vertical="justify"/>
    </xf>
    <xf numFmtId="0" fontId="2" fillId="0" borderId="7" xfId="0" applyFont="1" applyFill="1" applyBorder="1" applyAlignment="1">
      <alignment/>
    </xf>
    <xf numFmtId="43" fontId="6" fillId="0" borderId="7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2" fillId="0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1">
      <selection activeCell="O76" sqref="O76"/>
    </sheetView>
  </sheetViews>
  <sheetFormatPr defaultColWidth="9.140625" defaultRowHeight="12.75"/>
  <cols>
    <col min="1" max="1" width="25.28125" style="0" customWidth="1"/>
    <col min="2" max="2" width="8.00390625" style="0" customWidth="1"/>
    <col min="3" max="3" width="9.28125" style="0" customWidth="1"/>
    <col min="5" max="7" width="10.8515625" style="0" customWidth="1"/>
    <col min="8" max="8" width="10.28125" style="0" customWidth="1"/>
    <col min="9" max="9" width="10.421875" style="0" customWidth="1"/>
    <col min="10" max="10" width="10.7109375" style="0" customWidth="1"/>
    <col min="11" max="11" width="10.57421875" style="0" customWidth="1"/>
    <col min="12" max="12" width="11.140625" style="0" customWidth="1"/>
    <col min="13" max="13" width="8.421875" style="0" customWidth="1"/>
    <col min="14" max="14" width="8.28125" style="0" customWidth="1"/>
    <col min="15" max="15" width="8.421875" style="0" customWidth="1"/>
    <col min="16" max="16" width="9.421875" style="0" customWidth="1"/>
  </cols>
  <sheetData>
    <row r="1" ht="12.75">
      <c r="A1" s="12" t="s">
        <v>36</v>
      </c>
    </row>
    <row r="2" ht="13.5" thickBot="1">
      <c r="A2" s="5" t="s">
        <v>37</v>
      </c>
    </row>
    <row r="3" spans="1:16" ht="13.5" thickTop="1">
      <c r="A3" s="53" t="s">
        <v>2</v>
      </c>
      <c r="B3" s="13" t="s">
        <v>3</v>
      </c>
      <c r="C3" s="13" t="s">
        <v>6</v>
      </c>
      <c r="D3" s="13" t="s">
        <v>22</v>
      </c>
      <c r="E3" s="13" t="s">
        <v>22</v>
      </c>
      <c r="F3" s="13" t="s">
        <v>38</v>
      </c>
      <c r="G3" s="13" t="s">
        <v>35</v>
      </c>
      <c r="H3" s="13" t="s">
        <v>15</v>
      </c>
      <c r="I3" s="13" t="s">
        <v>15</v>
      </c>
      <c r="J3" s="13" t="s">
        <v>12</v>
      </c>
      <c r="K3" s="13" t="s">
        <v>12</v>
      </c>
      <c r="L3" s="13" t="s">
        <v>12</v>
      </c>
      <c r="M3" s="13" t="s">
        <v>16</v>
      </c>
      <c r="N3" s="14" t="s">
        <v>16</v>
      </c>
      <c r="O3" s="14" t="s">
        <v>16</v>
      </c>
      <c r="P3" s="15"/>
    </row>
    <row r="4" spans="1:16" ht="12.75">
      <c r="A4" s="54"/>
      <c r="B4" s="16" t="s">
        <v>23</v>
      </c>
      <c r="C4" s="16" t="s">
        <v>23</v>
      </c>
      <c r="D4" s="16" t="s">
        <v>26</v>
      </c>
      <c r="E4" s="16" t="s">
        <v>29</v>
      </c>
      <c r="F4" s="16" t="s">
        <v>33</v>
      </c>
      <c r="G4" s="16" t="s">
        <v>26</v>
      </c>
      <c r="H4" s="16" t="s">
        <v>9</v>
      </c>
      <c r="I4" s="16" t="s">
        <v>10</v>
      </c>
      <c r="J4" s="16" t="s">
        <v>9</v>
      </c>
      <c r="K4" s="16" t="s">
        <v>10</v>
      </c>
      <c r="L4" s="16" t="s">
        <v>0</v>
      </c>
      <c r="M4" s="16" t="s">
        <v>17</v>
      </c>
      <c r="N4" s="17" t="s">
        <v>19</v>
      </c>
      <c r="O4" s="17" t="s">
        <v>19</v>
      </c>
      <c r="P4" s="16" t="s">
        <v>21</v>
      </c>
    </row>
    <row r="5" spans="1:16" ht="12.75">
      <c r="A5" s="54"/>
      <c r="B5" s="16" t="s">
        <v>4</v>
      </c>
      <c r="C5" s="16" t="s">
        <v>4</v>
      </c>
      <c r="D5" s="16" t="s">
        <v>27</v>
      </c>
      <c r="E5" s="16" t="s">
        <v>7</v>
      </c>
      <c r="F5" s="16" t="s">
        <v>34</v>
      </c>
      <c r="G5" s="16" t="s">
        <v>34</v>
      </c>
      <c r="H5" s="16" t="s">
        <v>31</v>
      </c>
      <c r="I5" s="16" t="s">
        <v>32</v>
      </c>
      <c r="J5" s="16" t="s">
        <v>13</v>
      </c>
      <c r="K5" s="16" t="s">
        <v>13</v>
      </c>
      <c r="L5" s="16" t="s">
        <v>13</v>
      </c>
      <c r="M5" s="16" t="s">
        <v>18</v>
      </c>
      <c r="N5" s="17" t="s">
        <v>28</v>
      </c>
      <c r="O5" s="17" t="s">
        <v>30</v>
      </c>
      <c r="P5" s="18"/>
    </row>
    <row r="6" spans="1:16" ht="13.5" thickBot="1">
      <c r="A6" s="55"/>
      <c r="B6" s="19" t="s">
        <v>5</v>
      </c>
      <c r="C6" s="19" t="s">
        <v>5</v>
      </c>
      <c r="D6" s="19" t="s">
        <v>8</v>
      </c>
      <c r="E6" s="19" t="s">
        <v>8</v>
      </c>
      <c r="F6" s="19" t="s">
        <v>5</v>
      </c>
      <c r="G6" s="19" t="s">
        <v>5</v>
      </c>
      <c r="H6" s="19" t="s">
        <v>11</v>
      </c>
      <c r="I6" s="19" t="s">
        <v>11</v>
      </c>
      <c r="J6" s="19" t="s">
        <v>14</v>
      </c>
      <c r="K6" s="19" t="s">
        <v>14</v>
      </c>
      <c r="L6" s="19" t="s">
        <v>14</v>
      </c>
      <c r="M6" s="19" t="s">
        <v>8</v>
      </c>
      <c r="N6" s="20" t="s">
        <v>20</v>
      </c>
      <c r="O6" s="20" t="s">
        <v>20</v>
      </c>
      <c r="P6" s="21"/>
    </row>
    <row r="7" spans="1:16" ht="13.5" thickTop="1">
      <c r="A7" s="44" t="s">
        <v>39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3"/>
      <c r="P7" s="24"/>
    </row>
    <row r="8" spans="1:16" ht="34.5" customHeight="1">
      <c r="A8" s="25" t="s">
        <v>40</v>
      </c>
      <c r="B8" s="26">
        <v>6</v>
      </c>
      <c r="C8" s="26">
        <v>332</v>
      </c>
      <c r="D8" s="26">
        <v>0</v>
      </c>
      <c r="E8" s="26">
        <f aca="true" t="shared" si="0" ref="E8:E14">ROUND((B8*C8),2)+D8</f>
        <v>1992</v>
      </c>
      <c r="F8" s="26">
        <v>198</v>
      </c>
      <c r="G8" s="26">
        <v>59</v>
      </c>
      <c r="H8" s="27">
        <f>ROUND((0.02*E8),2)</f>
        <v>39.84</v>
      </c>
      <c r="I8" s="27">
        <f>ROUND((0.04*E8),2)</f>
        <v>79.68</v>
      </c>
      <c r="J8" s="27">
        <f>ROUND((2.5*H8),2)</f>
        <v>99.6</v>
      </c>
      <c r="K8" s="27">
        <f>ROUND((2.5*I8),2)</f>
        <v>199.2</v>
      </c>
      <c r="L8" s="27">
        <f aca="true" t="shared" si="1" ref="L8:L14">J8+K8</f>
        <v>298.79999999999995</v>
      </c>
      <c r="M8" s="27">
        <v>86.2</v>
      </c>
      <c r="N8" s="26">
        <v>12</v>
      </c>
      <c r="O8" s="26">
        <v>0</v>
      </c>
      <c r="P8" s="52" t="s">
        <v>59</v>
      </c>
    </row>
    <row r="9" spans="1:16" ht="33.75">
      <c r="A9" s="25" t="s">
        <v>67</v>
      </c>
      <c r="B9" s="26">
        <v>8</v>
      </c>
      <c r="C9" s="28">
        <v>149</v>
      </c>
      <c r="D9" s="26">
        <v>0</v>
      </c>
      <c r="E9" s="26">
        <f t="shared" si="0"/>
        <v>1192</v>
      </c>
      <c r="F9" s="26">
        <v>238</v>
      </c>
      <c r="G9" s="26">
        <v>75</v>
      </c>
      <c r="H9" s="27">
        <f aca="true" t="shared" si="2" ref="H9:H14">ROUND((0.02*E9),2)</f>
        <v>23.84</v>
      </c>
      <c r="I9" s="27">
        <f aca="true" t="shared" si="3" ref="I9:I14">ROUND((0.04*E9),2)</f>
        <v>47.68</v>
      </c>
      <c r="J9" s="27">
        <f>ROUND((2.5*H9),2)</f>
        <v>59.6</v>
      </c>
      <c r="K9" s="27">
        <f aca="true" t="shared" si="4" ref="K9:K14">ROUND((2.5*I9),2)</f>
        <v>119.2</v>
      </c>
      <c r="L9" s="27">
        <f t="shared" si="1"/>
        <v>178.8</v>
      </c>
      <c r="M9" s="27">
        <v>42.4</v>
      </c>
      <c r="N9" s="26">
        <v>1</v>
      </c>
      <c r="O9" s="26">
        <v>2</v>
      </c>
      <c r="P9" s="50" t="s">
        <v>59</v>
      </c>
    </row>
    <row r="10" spans="1:16" ht="33.75">
      <c r="A10" s="25" t="s">
        <v>68</v>
      </c>
      <c r="B10" s="26">
        <v>8</v>
      </c>
      <c r="C10" s="28">
        <v>131</v>
      </c>
      <c r="D10" s="26">
        <v>0</v>
      </c>
      <c r="E10" s="26">
        <f t="shared" si="0"/>
        <v>1048</v>
      </c>
      <c r="F10" s="26">
        <v>208</v>
      </c>
      <c r="G10" s="26">
        <v>0</v>
      </c>
      <c r="H10" s="27">
        <f t="shared" si="2"/>
        <v>20.96</v>
      </c>
      <c r="I10" s="27">
        <f t="shared" si="3"/>
        <v>41.92</v>
      </c>
      <c r="J10" s="27">
        <f>ROUND((2.5*H10),2)</f>
        <v>52.4</v>
      </c>
      <c r="K10" s="27">
        <f t="shared" si="4"/>
        <v>104.8</v>
      </c>
      <c r="L10" s="27">
        <f t="shared" si="1"/>
        <v>157.2</v>
      </c>
      <c r="M10" s="27">
        <v>39.2</v>
      </c>
      <c r="N10" s="26">
        <v>1</v>
      </c>
      <c r="O10" s="26">
        <v>2</v>
      </c>
      <c r="P10" s="50" t="s">
        <v>59</v>
      </c>
    </row>
    <row r="11" spans="1:16" ht="12.75">
      <c r="A11" s="45" t="s">
        <v>41</v>
      </c>
      <c r="B11" s="42"/>
      <c r="C11" s="42"/>
      <c r="D11" s="42"/>
      <c r="E11" s="42"/>
      <c r="F11" s="42"/>
      <c r="G11" s="42"/>
      <c r="H11" s="43"/>
      <c r="I11" s="43"/>
      <c r="J11" s="43"/>
      <c r="K11" s="43"/>
      <c r="L11" s="43"/>
      <c r="M11" s="43"/>
      <c r="N11" s="42"/>
      <c r="O11" s="42"/>
      <c r="P11" s="41"/>
    </row>
    <row r="12" spans="1:16" ht="22.5">
      <c r="A12" s="25" t="s">
        <v>69</v>
      </c>
      <c r="B12" s="28">
        <v>8</v>
      </c>
      <c r="C12" s="28">
        <v>269</v>
      </c>
      <c r="D12" s="26">
        <v>17.82</v>
      </c>
      <c r="E12" s="26">
        <f t="shared" si="0"/>
        <v>2169.82</v>
      </c>
      <c r="F12" s="26">
        <v>323</v>
      </c>
      <c r="G12" s="26">
        <v>109</v>
      </c>
      <c r="H12" s="27">
        <f t="shared" si="2"/>
        <v>43.4</v>
      </c>
      <c r="I12" s="27">
        <f>ROUND((0.04*E12),2)+0.01</f>
        <v>86.80000000000001</v>
      </c>
      <c r="J12" s="27">
        <f>ROUND((2.5*H12),2)</f>
        <v>108.5</v>
      </c>
      <c r="K12" s="27">
        <f t="shared" si="4"/>
        <v>217</v>
      </c>
      <c r="L12" s="27">
        <f t="shared" si="1"/>
        <v>325.5</v>
      </c>
      <c r="M12" s="27">
        <v>97.9</v>
      </c>
      <c r="N12" s="26">
        <v>3</v>
      </c>
      <c r="O12" s="26">
        <v>3</v>
      </c>
      <c r="P12" s="50" t="s">
        <v>59</v>
      </c>
    </row>
    <row r="13" spans="1:16" ht="22.5">
      <c r="A13" s="25" t="s">
        <v>42</v>
      </c>
      <c r="B13" s="28">
        <v>8</v>
      </c>
      <c r="C13" s="28">
        <v>428</v>
      </c>
      <c r="D13" s="26">
        <v>6.57</v>
      </c>
      <c r="E13" s="26">
        <f t="shared" si="0"/>
        <v>3430.57</v>
      </c>
      <c r="F13" s="26">
        <v>685</v>
      </c>
      <c r="G13" s="26">
        <v>92</v>
      </c>
      <c r="H13" s="27">
        <f t="shared" si="2"/>
        <v>68.61</v>
      </c>
      <c r="I13" s="27">
        <f t="shared" si="3"/>
        <v>137.22</v>
      </c>
      <c r="J13" s="27">
        <f>ROUND((2.5*H13),2)</f>
        <v>171.53</v>
      </c>
      <c r="K13" s="27">
        <f t="shared" si="4"/>
        <v>343.05</v>
      </c>
      <c r="L13" s="27">
        <f t="shared" si="1"/>
        <v>514.58</v>
      </c>
      <c r="M13" s="27">
        <v>170.4</v>
      </c>
      <c r="N13" s="26">
        <v>4</v>
      </c>
      <c r="O13" s="26">
        <v>4</v>
      </c>
      <c r="P13" s="50" t="s">
        <v>59</v>
      </c>
    </row>
    <row r="14" spans="1:16" ht="22.5">
      <c r="A14" s="25" t="s">
        <v>43</v>
      </c>
      <c r="B14" s="28">
        <v>8</v>
      </c>
      <c r="C14" s="28">
        <v>241</v>
      </c>
      <c r="D14" s="26">
        <v>13.14</v>
      </c>
      <c r="E14" s="26">
        <f t="shared" si="0"/>
        <v>1941.14</v>
      </c>
      <c r="F14" s="26">
        <v>289</v>
      </c>
      <c r="G14" s="26">
        <v>75</v>
      </c>
      <c r="H14" s="27">
        <f t="shared" si="2"/>
        <v>38.82</v>
      </c>
      <c r="I14" s="27">
        <f t="shared" si="3"/>
        <v>77.65</v>
      </c>
      <c r="J14" s="27">
        <f>ROUND((2.5*H14),2)+0.01</f>
        <v>97.06</v>
      </c>
      <c r="K14" s="27">
        <f t="shared" si="4"/>
        <v>194.13</v>
      </c>
      <c r="L14" s="27">
        <f t="shared" si="1"/>
        <v>291.19</v>
      </c>
      <c r="M14" s="27">
        <v>94.5</v>
      </c>
      <c r="N14" s="26">
        <v>4</v>
      </c>
      <c r="O14" s="26">
        <v>4</v>
      </c>
      <c r="P14" s="50" t="s">
        <v>59</v>
      </c>
    </row>
    <row r="15" spans="1:16" ht="22.5">
      <c r="A15" s="25" t="s">
        <v>44</v>
      </c>
      <c r="B15" s="28">
        <v>6.8</v>
      </c>
      <c r="C15" s="28">
        <v>449</v>
      </c>
      <c r="D15" s="26">
        <v>13.14</v>
      </c>
      <c r="E15" s="26">
        <f>ROUND((B15*C15),2)+D15</f>
        <v>3066.3399999999997</v>
      </c>
      <c r="F15" s="26">
        <v>359</v>
      </c>
      <c r="G15" s="26">
        <v>161</v>
      </c>
      <c r="H15" s="27">
        <f>ROUND((0.02*E15),2)-0.01</f>
        <v>61.32</v>
      </c>
      <c r="I15" s="27">
        <f>ROUND((0.04*E15),2)</f>
        <v>122.65</v>
      </c>
      <c r="J15" s="27">
        <f>ROUND((2.5*H15),2)+0.01</f>
        <v>153.31</v>
      </c>
      <c r="K15" s="27">
        <f aca="true" t="shared" si="5" ref="J15:K17">ROUND((2.5*I15),2)</f>
        <v>306.63</v>
      </c>
      <c r="L15" s="27">
        <f>J15+K15</f>
        <v>459.94</v>
      </c>
      <c r="M15" s="27">
        <v>186.4</v>
      </c>
      <c r="N15" s="26">
        <v>8</v>
      </c>
      <c r="O15" s="26">
        <v>0</v>
      </c>
      <c r="P15" s="50" t="s">
        <v>59</v>
      </c>
    </row>
    <row r="16" spans="1:16" ht="22.5">
      <c r="A16" s="25" t="s">
        <v>70</v>
      </c>
      <c r="B16" s="28">
        <v>8</v>
      </c>
      <c r="C16" s="28">
        <v>128</v>
      </c>
      <c r="D16" s="26">
        <v>0</v>
      </c>
      <c r="E16" s="26">
        <f>ROUND((B16*C16),2)+D16</f>
        <v>1024</v>
      </c>
      <c r="F16" s="26">
        <v>51</v>
      </c>
      <c r="G16" s="26">
        <v>45</v>
      </c>
      <c r="H16" s="27">
        <f>ROUND((0.02*E16),2)</f>
        <v>20.48</v>
      </c>
      <c r="I16" s="27">
        <f>ROUND((0.04*E16),2)</f>
        <v>40.96</v>
      </c>
      <c r="J16" s="27">
        <f t="shared" si="5"/>
        <v>51.2</v>
      </c>
      <c r="K16" s="27">
        <f t="shared" si="5"/>
        <v>102.4</v>
      </c>
      <c r="L16" s="27">
        <f>J16+K16</f>
        <v>153.60000000000002</v>
      </c>
      <c r="M16" s="27">
        <v>36.1</v>
      </c>
      <c r="N16" s="26">
        <v>1</v>
      </c>
      <c r="O16" s="26">
        <v>1</v>
      </c>
      <c r="P16" s="50" t="s">
        <v>59</v>
      </c>
    </row>
    <row r="17" spans="1:16" ht="33.75">
      <c r="A17" s="25" t="s">
        <v>45</v>
      </c>
      <c r="B17" s="28">
        <v>5.3</v>
      </c>
      <c r="C17" s="28">
        <v>110</v>
      </c>
      <c r="D17" s="26">
        <v>0</v>
      </c>
      <c r="E17" s="26">
        <f>ROUND((B17*C17),2)+D17</f>
        <v>583</v>
      </c>
      <c r="F17" s="26">
        <v>22</v>
      </c>
      <c r="G17" s="26">
        <v>23</v>
      </c>
      <c r="H17" s="27">
        <f>ROUND((0.02*E17),2)</f>
        <v>11.66</v>
      </c>
      <c r="I17" s="27">
        <f>ROUND((0.04*E17),2)</f>
        <v>23.32</v>
      </c>
      <c r="J17" s="27">
        <f t="shared" si="5"/>
        <v>29.15</v>
      </c>
      <c r="K17" s="27">
        <f t="shared" si="5"/>
        <v>58.3</v>
      </c>
      <c r="L17" s="27">
        <f>J17+K17</f>
        <v>87.44999999999999</v>
      </c>
      <c r="M17" s="27">
        <v>35.2</v>
      </c>
      <c r="N17" s="26">
        <v>2</v>
      </c>
      <c r="O17" s="26">
        <v>2</v>
      </c>
      <c r="P17" s="50" t="s">
        <v>59</v>
      </c>
    </row>
    <row r="18" spans="1:16" ht="12.75">
      <c r="A18" s="45" t="s">
        <v>46</v>
      </c>
      <c r="B18" s="42"/>
      <c r="C18" s="42"/>
      <c r="D18" s="42"/>
      <c r="E18" s="42"/>
      <c r="F18" s="42"/>
      <c r="G18" s="42"/>
      <c r="H18" s="43"/>
      <c r="I18" s="43"/>
      <c r="J18" s="43"/>
      <c r="K18" s="43"/>
      <c r="L18" s="43"/>
      <c r="M18" s="43"/>
      <c r="N18" s="42"/>
      <c r="O18" s="42"/>
      <c r="P18" s="41"/>
    </row>
    <row r="19" spans="1:16" ht="22.5">
      <c r="A19" s="25" t="s">
        <v>71</v>
      </c>
      <c r="B19" s="28">
        <v>6.4</v>
      </c>
      <c r="C19" s="28">
        <v>278</v>
      </c>
      <c r="D19" s="26">
        <v>966.66</v>
      </c>
      <c r="E19" s="26">
        <f aca="true" t="shared" si="6" ref="E19:E32">ROUND((B19*C19),2)+D19</f>
        <v>2745.86</v>
      </c>
      <c r="F19" s="26">
        <v>111</v>
      </c>
      <c r="G19" s="26">
        <v>38</v>
      </c>
      <c r="H19" s="27">
        <f aca="true" t="shared" si="7" ref="H19:H32">ROUND((0.02*E19),2)</f>
        <v>54.92</v>
      </c>
      <c r="I19" s="27">
        <f>ROUND((0.04*E19),2)+0.01</f>
        <v>109.84</v>
      </c>
      <c r="J19" s="27">
        <f aca="true" t="shared" si="8" ref="J19:J32">ROUND((2.5*H19),2)</f>
        <v>137.3</v>
      </c>
      <c r="K19" s="27">
        <f aca="true" t="shared" si="9" ref="K19:K32">ROUND((2.5*I19),2)</f>
        <v>274.6</v>
      </c>
      <c r="L19" s="27">
        <f aca="true" t="shared" si="10" ref="L19:L32">J19+K19</f>
        <v>411.90000000000003</v>
      </c>
      <c r="M19" s="27">
        <v>108.48</v>
      </c>
      <c r="N19" s="26">
        <v>5</v>
      </c>
      <c r="O19" s="26">
        <v>1</v>
      </c>
      <c r="P19" s="50" t="s">
        <v>59</v>
      </c>
    </row>
    <row r="20" spans="1:16" ht="22.5">
      <c r="A20" s="25" t="s">
        <v>72</v>
      </c>
      <c r="B20" s="28">
        <v>10</v>
      </c>
      <c r="C20" s="28">
        <v>141</v>
      </c>
      <c r="D20" s="26">
        <v>12.98</v>
      </c>
      <c r="E20" s="26">
        <f t="shared" si="6"/>
        <v>1422.98</v>
      </c>
      <c r="F20" s="26">
        <v>141</v>
      </c>
      <c r="G20" s="26">
        <v>20</v>
      </c>
      <c r="H20" s="27">
        <f t="shared" si="7"/>
        <v>28.46</v>
      </c>
      <c r="I20" s="27">
        <f aca="true" t="shared" si="11" ref="I20:I32">ROUND((0.04*E20),2)</f>
        <v>56.92</v>
      </c>
      <c r="J20" s="27">
        <f t="shared" si="8"/>
        <v>71.15</v>
      </c>
      <c r="K20" s="27">
        <f t="shared" si="9"/>
        <v>142.3</v>
      </c>
      <c r="L20" s="27">
        <f t="shared" si="10"/>
        <v>213.45000000000002</v>
      </c>
      <c r="M20" s="27">
        <v>53.7</v>
      </c>
      <c r="N20" s="26">
        <v>1</v>
      </c>
      <c r="O20" s="26">
        <v>2</v>
      </c>
      <c r="P20" s="50" t="s">
        <v>59</v>
      </c>
    </row>
    <row r="21" spans="1:16" ht="22.5">
      <c r="A21" s="25" t="s">
        <v>73</v>
      </c>
      <c r="B21" s="28">
        <v>8</v>
      </c>
      <c r="C21" s="28">
        <v>103</v>
      </c>
      <c r="D21" s="26">
        <v>0</v>
      </c>
      <c r="E21" s="26">
        <f t="shared" si="6"/>
        <v>824</v>
      </c>
      <c r="F21" s="26">
        <v>144</v>
      </c>
      <c r="G21" s="26">
        <v>6</v>
      </c>
      <c r="H21" s="27">
        <f t="shared" si="7"/>
        <v>16.48</v>
      </c>
      <c r="I21" s="27">
        <f t="shared" si="11"/>
        <v>32.96</v>
      </c>
      <c r="J21" s="27">
        <f t="shared" si="8"/>
        <v>41.2</v>
      </c>
      <c r="K21" s="27">
        <f t="shared" si="9"/>
        <v>82.4</v>
      </c>
      <c r="L21" s="27">
        <f t="shared" si="10"/>
        <v>123.60000000000001</v>
      </c>
      <c r="M21" s="27">
        <v>62.4</v>
      </c>
      <c r="N21" s="26">
        <v>1</v>
      </c>
      <c r="O21" s="26">
        <v>1</v>
      </c>
      <c r="P21" s="50" t="s">
        <v>59</v>
      </c>
    </row>
    <row r="22" spans="1:16" ht="22.5">
      <c r="A22" s="25" t="s">
        <v>47</v>
      </c>
      <c r="B22" s="28">
        <v>8</v>
      </c>
      <c r="C22" s="28">
        <v>225</v>
      </c>
      <c r="D22" s="26">
        <v>0</v>
      </c>
      <c r="E22" s="26">
        <f t="shared" si="6"/>
        <v>1800</v>
      </c>
      <c r="F22" s="26">
        <v>360</v>
      </c>
      <c r="G22" s="26">
        <v>7</v>
      </c>
      <c r="H22" s="27">
        <f t="shared" si="7"/>
        <v>36</v>
      </c>
      <c r="I22" s="27">
        <f t="shared" si="11"/>
        <v>72</v>
      </c>
      <c r="J22" s="27">
        <f t="shared" si="8"/>
        <v>90</v>
      </c>
      <c r="K22" s="27">
        <f t="shared" si="9"/>
        <v>180</v>
      </c>
      <c r="L22" s="27">
        <f t="shared" si="10"/>
        <v>270</v>
      </c>
      <c r="M22" s="27">
        <v>0</v>
      </c>
      <c r="N22" s="26">
        <v>0</v>
      </c>
      <c r="O22" s="26">
        <v>0</v>
      </c>
      <c r="P22" s="50" t="s">
        <v>59</v>
      </c>
    </row>
    <row r="23" spans="1:16" ht="22.5">
      <c r="A23" s="25" t="s">
        <v>74</v>
      </c>
      <c r="B23" s="28">
        <v>8</v>
      </c>
      <c r="C23" s="28">
        <v>108</v>
      </c>
      <c r="D23" s="26">
        <v>528</v>
      </c>
      <c r="E23" s="26">
        <f t="shared" si="6"/>
        <v>1392</v>
      </c>
      <c r="F23" s="26">
        <v>43</v>
      </c>
      <c r="G23" s="26">
        <v>13</v>
      </c>
      <c r="H23" s="27">
        <f t="shared" si="7"/>
        <v>27.84</v>
      </c>
      <c r="I23" s="27">
        <f t="shared" si="11"/>
        <v>55.68</v>
      </c>
      <c r="J23" s="27">
        <f t="shared" si="8"/>
        <v>69.6</v>
      </c>
      <c r="K23" s="27">
        <f t="shared" si="9"/>
        <v>139.2</v>
      </c>
      <c r="L23" s="27">
        <f t="shared" si="10"/>
        <v>208.79999999999998</v>
      </c>
      <c r="M23" s="27">
        <v>61.8</v>
      </c>
      <c r="N23" s="26">
        <v>1</v>
      </c>
      <c r="O23" s="26">
        <v>1</v>
      </c>
      <c r="P23" s="50" t="s">
        <v>59</v>
      </c>
    </row>
    <row r="24" spans="1:16" ht="22.5">
      <c r="A24" s="25" t="s">
        <v>75</v>
      </c>
      <c r="B24" s="28">
        <v>9.75</v>
      </c>
      <c r="C24" s="28">
        <v>168</v>
      </c>
      <c r="D24" s="26">
        <v>60.97</v>
      </c>
      <c r="E24" s="26">
        <f t="shared" si="6"/>
        <v>1698.97</v>
      </c>
      <c r="F24" s="26">
        <v>34</v>
      </c>
      <c r="G24" s="26">
        <v>23</v>
      </c>
      <c r="H24" s="27">
        <f>ROUND((0.02*E24),2)-0.01</f>
        <v>33.97</v>
      </c>
      <c r="I24" s="27">
        <f>ROUND((0.04*E24),2)-0.01</f>
        <v>67.94999999999999</v>
      </c>
      <c r="J24" s="27">
        <f>ROUND((2.5*H24),2)+0.01</f>
        <v>84.94000000000001</v>
      </c>
      <c r="K24" s="27">
        <f>ROUND((2.5*I24),2)-0.01</f>
        <v>169.87</v>
      </c>
      <c r="L24" s="27">
        <f t="shared" si="10"/>
        <v>254.81</v>
      </c>
      <c r="M24" s="27">
        <v>77.64</v>
      </c>
      <c r="N24" s="26">
        <v>2</v>
      </c>
      <c r="O24" s="26">
        <v>3</v>
      </c>
      <c r="P24" s="50" t="s">
        <v>59</v>
      </c>
    </row>
    <row r="25" spans="1:16" ht="22.5">
      <c r="A25" s="25" t="s">
        <v>76</v>
      </c>
      <c r="B25" s="28">
        <v>8</v>
      </c>
      <c r="C25" s="28">
        <v>173</v>
      </c>
      <c r="D25" s="26">
        <v>35</v>
      </c>
      <c r="E25" s="26">
        <f t="shared" si="6"/>
        <v>1419</v>
      </c>
      <c r="F25" s="26">
        <v>208</v>
      </c>
      <c r="G25" s="26">
        <v>21</v>
      </c>
      <c r="H25" s="27">
        <f t="shared" si="7"/>
        <v>28.38</v>
      </c>
      <c r="I25" s="27">
        <f t="shared" si="11"/>
        <v>56.76</v>
      </c>
      <c r="J25" s="27">
        <f t="shared" si="8"/>
        <v>70.95</v>
      </c>
      <c r="K25" s="27">
        <f t="shared" si="9"/>
        <v>141.9</v>
      </c>
      <c r="L25" s="27">
        <f t="shared" si="10"/>
        <v>212.85000000000002</v>
      </c>
      <c r="M25" s="27">
        <v>59.9</v>
      </c>
      <c r="N25" s="26">
        <v>3</v>
      </c>
      <c r="O25" s="26">
        <v>1</v>
      </c>
      <c r="P25" s="50" t="s">
        <v>59</v>
      </c>
    </row>
    <row r="26" spans="1:16" ht="22.5">
      <c r="A26" s="25" t="s">
        <v>77</v>
      </c>
      <c r="B26" s="28">
        <v>10.3</v>
      </c>
      <c r="C26" s="28">
        <v>338</v>
      </c>
      <c r="D26" s="26">
        <v>0</v>
      </c>
      <c r="E26" s="26">
        <f t="shared" si="6"/>
        <v>3481.4</v>
      </c>
      <c r="F26" s="26">
        <v>68</v>
      </c>
      <c r="G26" s="26">
        <v>18</v>
      </c>
      <c r="H26" s="27">
        <f>ROUND((0.02*E26),2)-0.01</f>
        <v>69.61999999999999</v>
      </c>
      <c r="I26" s="27">
        <f>ROUND((0.04*E26),2)-0.01</f>
        <v>139.25</v>
      </c>
      <c r="J26" s="27">
        <f>ROUND((2.5*H26),2)+0.02</f>
        <v>174.07000000000002</v>
      </c>
      <c r="K26" s="27">
        <f>ROUND((2.5*I26),2)+0.01</f>
        <v>348.14</v>
      </c>
      <c r="L26" s="27">
        <f t="shared" si="10"/>
        <v>522.21</v>
      </c>
      <c r="M26" s="27">
        <v>98.7</v>
      </c>
      <c r="N26" s="26">
        <v>0</v>
      </c>
      <c r="O26" s="26">
        <v>1</v>
      </c>
      <c r="P26" s="50" t="s">
        <v>59</v>
      </c>
    </row>
    <row r="27" spans="1:16" ht="22.5">
      <c r="A27" s="25" t="s">
        <v>78</v>
      </c>
      <c r="B27" s="28">
        <v>8</v>
      </c>
      <c r="C27" s="28">
        <v>121</v>
      </c>
      <c r="D27" s="26">
        <v>0</v>
      </c>
      <c r="E27" s="26">
        <f t="shared" si="6"/>
        <v>968</v>
      </c>
      <c r="F27" s="26">
        <v>73</v>
      </c>
      <c r="G27" s="26">
        <v>41</v>
      </c>
      <c r="H27" s="27">
        <f t="shared" si="7"/>
        <v>19.36</v>
      </c>
      <c r="I27" s="27">
        <f t="shared" si="11"/>
        <v>38.72</v>
      </c>
      <c r="J27" s="27">
        <f t="shared" si="8"/>
        <v>48.4</v>
      </c>
      <c r="K27" s="27">
        <f t="shared" si="9"/>
        <v>96.8</v>
      </c>
      <c r="L27" s="27">
        <f t="shared" si="10"/>
        <v>145.2</v>
      </c>
      <c r="M27" s="27">
        <v>47.9</v>
      </c>
      <c r="N27" s="26">
        <v>1</v>
      </c>
      <c r="O27" s="26">
        <v>1</v>
      </c>
      <c r="P27" s="50" t="s">
        <v>59</v>
      </c>
    </row>
    <row r="28" spans="1:16" ht="22.5">
      <c r="A28" s="25" t="s">
        <v>79</v>
      </c>
      <c r="B28" s="28">
        <v>8</v>
      </c>
      <c r="C28" s="28">
        <v>137</v>
      </c>
      <c r="D28" s="26">
        <v>0</v>
      </c>
      <c r="E28" s="26">
        <f t="shared" si="6"/>
        <v>1096</v>
      </c>
      <c r="F28" s="26">
        <v>110</v>
      </c>
      <c r="G28" s="26">
        <v>75</v>
      </c>
      <c r="H28" s="27">
        <f t="shared" si="7"/>
        <v>21.92</v>
      </c>
      <c r="I28" s="27">
        <f t="shared" si="11"/>
        <v>43.84</v>
      </c>
      <c r="J28" s="27">
        <f t="shared" si="8"/>
        <v>54.8</v>
      </c>
      <c r="K28" s="27">
        <f t="shared" si="9"/>
        <v>109.6</v>
      </c>
      <c r="L28" s="27">
        <f t="shared" si="10"/>
        <v>164.39999999999998</v>
      </c>
      <c r="M28" s="27">
        <v>51.5</v>
      </c>
      <c r="N28" s="26">
        <v>1</v>
      </c>
      <c r="O28" s="26">
        <v>1</v>
      </c>
      <c r="P28" s="50" t="s">
        <v>59</v>
      </c>
    </row>
    <row r="29" spans="1:16" ht="22.5">
      <c r="A29" s="25" t="s">
        <v>80</v>
      </c>
      <c r="B29" s="28">
        <v>8</v>
      </c>
      <c r="C29" s="28">
        <v>178</v>
      </c>
      <c r="D29" s="26">
        <v>0</v>
      </c>
      <c r="E29" s="26">
        <f t="shared" si="6"/>
        <v>1424</v>
      </c>
      <c r="F29" s="26">
        <v>83</v>
      </c>
      <c r="G29" s="26">
        <v>73</v>
      </c>
      <c r="H29" s="27">
        <f t="shared" si="7"/>
        <v>28.48</v>
      </c>
      <c r="I29" s="27">
        <f t="shared" si="11"/>
        <v>56.96</v>
      </c>
      <c r="J29" s="27">
        <f t="shared" si="8"/>
        <v>71.2</v>
      </c>
      <c r="K29" s="27">
        <f t="shared" si="9"/>
        <v>142.4</v>
      </c>
      <c r="L29" s="27">
        <f t="shared" si="10"/>
        <v>213.60000000000002</v>
      </c>
      <c r="M29" s="27">
        <v>60.3</v>
      </c>
      <c r="N29" s="26">
        <v>1</v>
      </c>
      <c r="O29" s="26">
        <v>1</v>
      </c>
      <c r="P29" s="50" t="s">
        <v>59</v>
      </c>
    </row>
    <row r="30" spans="1:16" ht="22.5">
      <c r="A30" s="25" t="s">
        <v>81</v>
      </c>
      <c r="B30" s="28">
        <v>12</v>
      </c>
      <c r="C30" s="28">
        <v>200</v>
      </c>
      <c r="D30" s="26">
        <v>150</v>
      </c>
      <c r="E30" s="26">
        <f t="shared" si="6"/>
        <v>2550</v>
      </c>
      <c r="F30" s="26">
        <v>282</v>
      </c>
      <c r="G30" s="26">
        <v>243</v>
      </c>
      <c r="H30" s="27">
        <f t="shared" si="7"/>
        <v>51</v>
      </c>
      <c r="I30" s="27">
        <f t="shared" si="11"/>
        <v>102</v>
      </c>
      <c r="J30" s="27">
        <f t="shared" si="8"/>
        <v>127.5</v>
      </c>
      <c r="K30" s="27">
        <f t="shared" si="9"/>
        <v>255</v>
      </c>
      <c r="L30" s="27">
        <f t="shared" si="10"/>
        <v>382.5</v>
      </c>
      <c r="M30" s="27">
        <v>95</v>
      </c>
      <c r="N30" s="26">
        <v>2</v>
      </c>
      <c r="O30" s="26">
        <v>2</v>
      </c>
      <c r="P30" s="50" t="s">
        <v>59</v>
      </c>
    </row>
    <row r="31" spans="1:16" ht="22.5">
      <c r="A31" s="25" t="s">
        <v>82</v>
      </c>
      <c r="B31" s="28">
        <v>8.1</v>
      </c>
      <c r="C31" s="28">
        <v>325</v>
      </c>
      <c r="D31" s="26">
        <v>0</v>
      </c>
      <c r="E31" s="26">
        <f t="shared" si="6"/>
        <v>2632.5</v>
      </c>
      <c r="F31" s="26">
        <v>130</v>
      </c>
      <c r="G31" s="26">
        <v>22</v>
      </c>
      <c r="H31" s="27">
        <f t="shared" si="7"/>
        <v>52.65</v>
      </c>
      <c r="I31" s="27">
        <f t="shared" si="11"/>
        <v>105.3</v>
      </c>
      <c r="J31" s="27">
        <f>ROUND((2.5*H31),2)-0.01</f>
        <v>131.62</v>
      </c>
      <c r="K31" s="27">
        <f t="shared" si="9"/>
        <v>263.25</v>
      </c>
      <c r="L31" s="27">
        <f t="shared" si="10"/>
        <v>394.87</v>
      </c>
      <c r="M31" s="27">
        <v>126.59</v>
      </c>
      <c r="N31" s="26">
        <v>2</v>
      </c>
      <c r="O31" s="26">
        <v>2</v>
      </c>
      <c r="P31" s="50" t="s">
        <v>59</v>
      </c>
    </row>
    <row r="32" spans="1:16" ht="22.5">
      <c r="A32" s="47" t="s">
        <v>83</v>
      </c>
      <c r="B32" s="28">
        <v>9</v>
      </c>
      <c r="C32" s="28">
        <v>189</v>
      </c>
      <c r="D32" s="26">
        <v>0</v>
      </c>
      <c r="E32" s="26">
        <f t="shared" si="6"/>
        <v>1701</v>
      </c>
      <c r="F32" s="26">
        <v>0</v>
      </c>
      <c r="G32" s="26">
        <v>0</v>
      </c>
      <c r="H32" s="27">
        <f t="shared" si="7"/>
        <v>34.02</v>
      </c>
      <c r="I32" s="27">
        <f t="shared" si="11"/>
        <v>68.04</v>
      </c>
      <c r="J32" s="27">
        <f t="shared" si="8"/>
        <v>85.05</v>
      </c>
      <c r="K32" s="27">
        <f t="shared" si="9"/>
        <v>170.1</v>
      </c>
      <c r="L32" s="27">
        <f t="shared" si="10"/>
        <v>255.14999999999998</v>
      </c>
      <c r="M32" s="27">
        <v>99.2</v>
      </c>
      <c r="N32" s="26">
        <v>4</v>
      </c>
      <c r="O32" s="26">
        <v>4</v>
      </c>
      <c r="P32" s="50" t="s">
        <v>59</v>
      </c>
    </row>
    <row r="33" spans="1:16" ht="12.75">
      <c r="A33" s="46" t="s">
        <v>48</v>
      </c>
      <c r="B33" s="42"/>
      <c r="C33" s="42"/>
      <c r="D33" s="42"/>
      <c r="E33" s="42"/>
      <c r="F33" s="42"/>
      <c r="G33" s="42"/>
      <c r="H33" s="43"/>
      <c r="I33" s="43"/>
      <c r="J33" s="43"/>
      <c r="K33" s="43"/>
      <c r="L33" s="43"/>
      <c r="M33" s="43"/>
      <c r="N33" s="42"/>
      <c r="O33" s="42"/>
      <c r="P33" s="41"/>
    </row>
    <row r="34" spans="1:16" ht="33.75">
      <c r="A34" s="25" t="s">
        <v>63</v>
      </c>
      <c r="B34" s="28">
        <v>8</v>
      </c>
      <c r="C34" s="28">
        <v>275</v>
      </c>
      <c r="D34" s="26">
        <v>6</v>
      </c>
      <c r="E34" s="26">
        <f aca="true" t="shared" si="12" ref="E34:E43">ROUND((B34*C34),2)+D34</f>
        <v>2206</v>
      </c>
      <c r="F34" s="26">
        <v>49</v>
      </c>
      <c r="G34" s="26">
        <v>123</v>
      </c>
      <c r="H34" s="27">
        <f aca="true" t="shared" si="13" ref="H34:H43">ROUND((0.02*E34),2)</f>
        <v>44.12</v>
      </c>
      <c r="I34" s="27">
        <f aca="true" t="shared" si="14" ref="I34:I43">ROUND((0.04*E34),2)</f>
        <v>88.24</v>
      </c>
      <c r="J34" s="27">
        <f aca="true" t="shared" si="15" ref="J34:J43">ROUND((2.5*H34),2)</f>
        <v>110.3</v>
      </c>
      <c r="K34" s="27">
        <f aca="true" t="shared" si="16" ref="K34:K43">ROUND((2.5*I34),2)</f>
        <v>220.6</v>
      </c>
      <c r="L34" s="27">
        <f aca="true" t="shared" si="17" ref="L34:L43">J34+K34</f>
        <v>330.9</v>
      </c>
      <c r="M34" s="27">
        <v>102.6</v>
      </c>
      <c r="N34" s="26">
        <v>2</v>
      </c>
      <c r="O34" s="26">
        <v>3</v>
      </c>
      <c r="P34" s="50" t="s">
        <v>59</v>
      </c>
    </row>
    <row r="35" spans="1:16" ht="22.5">
      <c r="A35" s="25" t="s">
        <v>64</v>
      </c>
      <c r="B35" s="28">
        <v>8</v>
      </c>
      <c r="C35" s="28">
        <v>267</v>
      </c>
      <c r="D35" s="26">
        <v>8.85</v>
      </c>
      <c r="E35" s="26">
        <f t="shared" si="12"/>
        <v>2144.85</v>
      </c>
      <c r="F35" s="26">
        <v>27</v>
      </c>
      <c r="G35" s="26">
        <v>70</v>
      </c>
      <c r="H35" s="27">
        <f>ROUND((0.02*E35),2)-0.01</f>
        <v>42.89</v>
      </c>
      <c r="I35" s="27">
        <f t="shared" si="14"/>
        <v>85.79</v>
      </c>
      <c r="J35" s="27">
        <f>ROUND((2.5*H35),2)+0.01</f>
        <v>107.24000000000001</v>
      </c>
      <c r="K35" s="27">
        <f t="shared" si="16"/>
        <v>214.48</v>
      </c>
      <c r="L35" s="27">
        <f t="shared" si="17"/>
        <v>321.72</v>
      </c>
      <c r="M35" s="27">
        <v>108.9</v>
      </c>
      <c r="N35" s="26">
        <v>4</v>
      </c>
      <c r="O35" s="26">
        <v>4</v>
      </c>
      <c r="P35" s="50" t="s">
        <v>59</v>
      </c>
    </row>
    <row r="36" spans="1:16" ht="22.5">
      <c r="A36" s="25" t="s">
        <v>62</v>
      </c>
      <c r="B36" s="28">
        <v>6.2</v>
      </c>
      <c r="C36" s="28">
        <v>121</v>
      </c>
      <c r="D36" s="26">
        <v>0</v>
      </c>
      <c r="E36" s="26">
        <f>ROUND((B36*C36),2)+D36</f>
        <v>750.2</v>
      </c>
      <c r="F36" s="26">
        <v>30</v>
      </c>
      <c r="G36" s="26">
        <v>10</v>
      </c>
      <c r="H36" s="27">
        <f>ROUND((0.02*E36),2)+0.02</f>
        <v>15.02</v>
      </c>
      <c r="I36" s="27">
        <f>ROUND((0.04*E36),2)-0.01</f>
        <v>30</v>
      </c>
      <c r="J36" s="27">
        <f>ROUND((2.5*H36),2)</f>
        <v>37.55</v>
      </c>
      <c r="K36" s="27">
        <f>ROUND((2.5*I36),2)</f>
        <v>75</v>
      </c>
      <c r="L36" s="27">
        <f>J36+K36</f>
        <v>112.55</v>
      </c>
      <c r="M36" s="27">
        <v>35.7</v>
      </c>
      <c r="N36" s="26">
        <v>1</v>
      </c>
      <c r="O36" s="26">
        <v>1</v>
      </c>
      <c r="P36" s="50" t="s">
        <v>59</v>
      </c>
    </row>
    <row r="37" spans="1:16" ht="22.5">
      <c r="A37" s="25" t="s">
        <v>65</v>
      </c>
      <c r="B37" s="28">
        <v>10</v>
      </c>
      <c r="C37" s="28">
        <v>174</v>
      </c>
      <c r="D37" s="26">
        <v>34.05</v>
      </c>
      <c r="E37" s="26">
        <f t="shared" si="12"/>
        <v>1774.05</v>
      </c>
      <c r="F37" s="26">
        <v>70</v>
      </c>
      <c r="G37" s="26">
        <v>2</v>
      </c>
      <c r="H37" s="27">
        <f t="shared" si="13"/>
        <v>35.48</v>
      </c>
      <c r="I37" s="27">
        <f t="shared" si="14"/>
        <v>70.96</v>
      </c>
      <c r="J37" s="27">
        <f t="shared" si="15"/>
        <v>88.7</v>
      </c>
      <c r="K37" s="27">
        <f t="shared" si="16"/>
        <v>177.4</v>
      </c>
      <c r="L37" s="27">
        <f t="shared" si="17"/>
        <v>266.1</v>
      </c>
      <c r="M37" s="27">
        <v>117.5</v>
      </c>
      <c r="N37" s="26">
        <v>1</v>
      </c>
      <c r="O37" s="26">
        <v>1</v>
      </c>
      <c r="P37" s="50" t="s">
        <v>59</v>
      </c>
    </row>
    <row r="38" spans="1:16" ht="33.75">
      <c r="A38" s="25" t="s">
        <v>84</v>
      </c>
      <c r="B38" s="28">
        <v>8</v>
      </c>
      <c r="C38" s="28">
        <v>93</v>
      </c>
      <c r="D38" s="26">
        <v>0</v>
      </c>
      <c r="E38" s="26">
        <f t="shared" si="12"/>
        <v>744</v>
      </c>
      <c r="F38" s="26">
        <v>148</v>
      </c>
      <c r="G38" s="26">
        <v>65</v>
      </c>
      <c r="H38" s="27">
        <f t="shared" si="13"/>
        <v>14.88</v>
      </c>
      <c r="I38" s="27">
        <f t="shared" si="14"/>
        <v>29.76</v>
      </c>
      <c r="J38" s="27">
        <f t="shared" si="15"/>
        <v>37.2</v>
      </c>
      <c r="K38" s="27">
        <f t="shared" si="16"/>
        <v>74.4</v>
      </c>
      <c r="L38" s="27">
        <f t="shared" si="17"/>
        <v>111.60000000000001</v>
      </c>
      <c r="M38" s="27">
        <v>41.3</v>
      </c>
      <c r="N38" s="26">
        <v>1</v>
      </c>
      <c r="O38" s="26">
        <v>1</v>
      </c>
      <c r="P38" s="50" t="s">
        <v>59</v>
      </c>
    </row>
    <row r="39" spans="1:16" ht="33.75">
      <c r="A39" s="25" t="s">
        <v>85</v>
      </c>
      <c r="B39" s="28">
        <v>8</v>
      </c>
      <c r="C39" s="28">
        <v>121</v>
      </c>
      <c r="D39" s="26">
        <v>0</v>
      </c>
      <c r="E39" s="26">
        <f t="shared" si="12"/>
        <v>968</v>
      </c>
      <c r="F39" s="26">
        <v>77</v>
      </c>
      <c r="G39" s="26">
        <v>132</v>
      </c>
      <c r="H39" s="27">
        <f t="shared" si="13"/>
        <v>19.36</v>
      </c>
      <c r="I39" s="27">
        <f t="shared" si="14"/>
        <v>38.72</v>
      </c>
      <c r="J39" s="27">
        <f t="shared" si="15"/>
        <v>48.4</v>
      </c>
      <c r="K39" s="27">
        <f t="shared" si="16"/>
        <v>96.8</v>
      </c>
      <c r="L39" s="27">
        <f t="shared" si="17"/>
        <v>145.2</v>
      </c>
      <c r="M39" s="27">
        <v>47.5</v>
      </c>
      <c r="N39" s="26">
        <v>1</v>
      </c>
      <c r="O39" s="26">
        <v>1</v>
      </c>
      <c r="P39" s="50" t="s">
        <v>59</v>
      </c>
    </row>
    <row r="40" spans="1:16" ht="33.75">
      <c r="A40" s="25" t="s">
        <v>86</v>
      </c>
      <c r="B40" s="28">
        <v>8</v>
      </c>
      <c r="C40" s="28">
        <v>106</v>
      </c>
      <c r="D40" s="26">
        <v>0</v>
      </c>
      <c r="E40" s="26">
        <f t="shared" si="12"/>
        <v>848</v>
      </c>
      <c r="F40" s="26">
        <v>32</v>
      </c>
      <c r="G40" s="26">
        <v>59</v>
      </c>
      <c r="H40" s="27">
        <f t="shared" si="13"/>
        <v>16.96</v>
      </c>
      <c r="I40" s="27">
        <f t="shared" si="14"/>
        <v>33.92</v>
      </c>
      <c r="J40" s="27">
        <f t="shared" si="15"/>
        <v>42.4</v>
      </c>
      <c r="K40" s="27">
        <f t="shared" si="16"/>
        <v>84.8</v>
      </c>
      <c r="L40" s="27">
        <f t="shared" si="17"/>
        <v>127.19999999999999</v>
      </c>
      <c r="M40" s="27">
        <v>44.1</v>
      </c>
      <c r="N40" s="26">
        <v>1</v>
      </c>
      <c r="O40" s="26">
        <v>1</v>
      </c>
      <c r="P40" s="50" t="s">
        <v>59</v>
      </c>
    </row>
    <row r="41" spans="1:16" ht="33.75">
      <c r="A41" s="25" t="s">
        <v>87</v>
      </c>
      <c r="B41" s="28">
        <v>8</v>
      </c>
      <c r="C41" s="28">
        <v>87</v>
      </c>
      <c r="D41" s="26">
        <v>0</v>
      </c>
      <c r="E41" s="26">
        <f t="shared" si="12"/>
        <v>696</v>
      </c>
      <c r="F41" s="26">
        <v>18</v>
      </c>
      <c r="G41" s="26">
        <v>66</v>
      </c>
      <c r="H41" s="27">
        <f t="shared" si="13"/>
        <v>13.92</v>
      </c>
      <c r="I41" s="27">
        <f t="shared" si="14"/>
        <v>27.84</v>
      </c>
      <c r="J41" s="27">
        <f t="shared" si="15"/>
        <v>34.8</v>
      </c>
      <c r="K41" s="27">
        <f t="shared" si="16"/>
        <v>69.6</v>
      </c>
      <c r="L41" s="27">
        <f t="shared" si="17"/>
        <v>104.39999999999999</v>
      </c>
      <c r="M41" s="27">
        <v>39.7</v>
      </c>
      <c r="N41" s="26">
        <v>1</v>
      </c>
      <c r="O41" s="26">
        <v>1</v>
      </c>
      <c r="P41" s="50" t="s">
        <v>59</v>
      </c>
    </row>
    <row r="42" spans="1:16" ht="33.75">
      <c r="A42" s="25" t="s">
        <v>88</v>
      </c>
      <c r="B42" s="28">
        <v>8</v>
      </c>
      <c r="C42" s="28">
        <v>70</v>
      </c>
      <c r="D42" s="26">
        <v>0</v>
      </c>
      <c r="E42" s="26">
        <f t="shared" si="12"/>
        <v>560</v>
      </c>
      <c r="F42" s="26">
        <v>14</v>
      </c>
      <c r="G42" s="26">
        <v>75</v>
      </c>
      <c r="H42" s="27">
        <f t="shared" si="13"/>
        <v>11.2</v>
      </c>
      <c r="I42" s="27">
        <f t="shared" si="14"/>
        <v>22.4</v>
      </c>
      <c r="J42" s="27">
        <f t="shared" si="15"/>
        <v>28</v>
      </c>
      <c r="K42" s="27">
        <f t="shared" si="16"/>
        <v>56</v>
      </c>
      <c r="L42" s="27">
        <f t="shared" si="17"/>
        <v>84</v>
      </c>
      <c r="M42" s="27">
        <v>35.9</v>
      </c>
      <c r="N42" s="26">
        <v>1</v>
      </c>
      <c r="O42" s="26">
        <v>1</v>
      </c>
      <c r="P42" s="50" t="s">
        <v>59</v>
      </c>
    </row>
    <row r="43" spans="1:16" ht="22.5">
      <c r="A43" s="25" t="s">
        <v>89</v>
      </c>
      <c r="B43" s="28">
        <v>8</v>
      </c>
      <c r="C43" s="28">
        <v>53</v>
      </c>
      <c r="D43" s="26">
        <v>0</v>
      </c>
      <c r="E43" s="26">
        <f t="shared" si="12"/>
        <v>424</v>
      </c>
      <c r="F43" s="26">
        <v>42</v>
      </c>
      <c r="G43" s="26">
        <v>37</v>
      </c>
      <c r="H43" s="27">
        <f t="shared" si="13"/>
        <v>8.48</v>
      </c>
      <c r="I43" s="27">
        <f t="shared" si="14"/>
        <v>16.96</v>
      </c>
      <c r="J43" s="27">
        <f t="shared" si="15"/>
        <v>21.2</v>
      </c>
      <c r="K43" s="27">
        <f t="shared" si="16"/>
        <v>42.4</v>
      </c>
      <c r="L43" s="27">
        <f t="shared" si="17"/>
        <v>63.599999999999994</v>
      </c>
      <c r="M43" s="27">
        <v>31.7</v>
      </c>
      <c r="N43" s="26">
        <v>1</v>
      </c>
      <c r="O43" s="26">
        <v>1</v>
      </c>
      <c r="P43" s="50" t="s">
        <v>59</v>
      </c>
    </row>
    <row r="44" spans="1:16" ht="12.75">
      <c r="A44" s="45" t="s">
        <v>49</v>
      </c>
      <c r="B44" s="42"/>
      <c r="C44" s="42"/>
      <c r="D44" s="42"/>
      <c r="E44" s="42"/>
      <c r="F44" s="42"/>
      <c r="G44" s="42"/>
      <c r="H44" s="43"/>
      <c r="I44" s="43"/>
      <c r="J44" s="43"/>
      <c r="K44" s="43"/>
      <c r="L44" s="43"/>
      <c r="M44" s="43"/>
      <c r="N44" s="42"/>
      <c r="O44" s="42"/>
      <c r="P44" s="41"/>
    </row>
    <row r="45" spans="1:16" ht="33.75">
      <c r="A45" s="25" t="s">
        <v>90</v>
      </c>
      <c r="B45" s="28">
        <v>8</v>
      </c>
      <c r="C45" s="28">
        <v>95</v>
      </c>
      <c r="D45" s="26">
        <v>37.82</v>
      </c>
      <c r="E45" s="26">
        <f aca="true" t="shared" si="18" ref="E45:E50">ROUND((B45*C45),2)+D45</f>
        <v>797.82</v>
      </c>
      <c r="F45" s="26">
        <v>38</v>
      </c>
      <c r="G45" s="26">
        <v>8</v>
      </c>
      <c r="H45" s="27">
        <f>ROUND((0.02*E45),2)-0.01</f>
        <v>15.950000000000001</v>
      </c>
      <c r="I45" s="27">
        <f>ROUND((0.04*E45),2)</f>
        <v>31.91</v>
      </c>
      <c r="J45" s="27">
        <f>ROUND((2.5*H45),2)-0.01</f>
        <v>39.870000000000005</v>
      </c>
      <c r="K45" s="27">
        <f>ROUND((2.5*I45),2)</f>
        <v>79.78</v>
      </c>
      <c r="L45" s="27">
        <f aca="true" t="shared" si="19" ref="L45:L50">J45+K45</f>
        <v>119.65</v>
      </c>
      <c r="M45" s="27">
        <v>61.2</v>
      </c>
      <c r="N45" s="26">
        <v>2</v>
      </c>
      <c r="O45" s="26">
        <v>2</v>
      </c>
      <c r="P45" s="50" t="s">
        <v>59</v>
      </c>
    </row>
    <row r="46" spans="1:16" ht="22.5">
      <c r="A46" s="25" t="s">
        <v>91</v>
      </c>
      <c r="B46" s="28">
        <v>9.8</v>
      </c>
      <c r="C46" s="28">
        <v>161</v>
      </c>
      <c r="D46" s="26">
        <v>17.75</v>
      </c>
      <c r="E46" s="26">
        <f t="shared" si="18"/>
        <v>1595.55</v>
      </c>
      <c r="F46" s="26">
        <v>97</v>
      </c>
      <c r="G46" s="26">
        <v>22</v>
      </c>
      <c r="H46" s="27">
        <f>ROUND((0.02*E46),2)</f>
        <v>31.91</v>
      </c>
      <c r="I46" s="27">
        <f>ROUND((0.04*E46),2)</f>
        <v>63.82</v>
      </c>
      <c r="J46" s="27">
        <f>ROUND((2.5*H46),2)-0.01</f>
        <v>79.77</v>
      </c>
      <c r="K46" s="27">
        <f>ROUND((2.5*I46),2)</f>
        <v>159.55</v>
      </c>
      <c r="L46" s="27">
        <f t="shared" si="19"/>
        <v>239.32</v>
      </c>
      <c r="M46" s="27">
        <v>114.16</v>
      </c>
      <c r="N46" s="26">
        <v>1</v>
      </c>
      <c r="O46" s="26">
        <v>1</v>
      </c>
      <c r="P46" s="50" t="s">
        <v>59</v>
      </c>
    </row>
    <row r="47" spans="1:16" ht="22.5">
      <c r="A47" s="25" t="s">
        <v>92</v>
      </c>
      <c r="B47" s="28">
        <v>8</v>
      </c>
      <c r="C47" s="28">
        <v>125</v>
      </c>
      <c r="D47" s="26">
        <v>11.79</v>
      </c>
      <c r="E47" s="26">
        <f t="shared" si="18"/>
        <v>1011.79</v>
      </c>
      <c r="F47" s="26">
        <v>150</v>
      </c>
      <c r="G47" s="26">
        <v>23</v>
      </c>
      <c r="H47" s="27">
        <f>ROUND((0.02*E47),2)-0.01</f>
        <v>20.229999999999997</v>
      </c>
      <c r="I47" s="27">
        <f>ROUND((0.04*E47),2)</f>
        <v>40.47</v>
      </c>
      <c r="J47" s="27">
        <f>ROUND((2.5*H47),2)</f>
        <v>50.58</v>
      </c>
      <c r="K47" s="27">
        <f>ROUND((2.5*I47),2)-0.01</f>
        <v>101.17</v>
      </c>
      <c r="L47" s="27">
        <f t="shared" si="19"/>
        <v>151.75</v>
      </c>
      <c r="M47" s="27">
        <v>48.7</v>
      </c>
      <c r="N47" s="26">
        <v>1</v>
      </c>
      <c r="O47" s="26">
        <v>1</v>
      </c>
      <c r="P47" s="50" t="s">
        <v>59</v>
      </c>
    </row>
    <row r="48" spans="1:16" ht="22.5">
      <c r="A48" s="25" t="s">
        <v>93</v>
      </c>
      <c r="B48" s="28">
        <v>8</v>
      </c>
      <c r="C48" s="28">
        <v>173</v>
      </c>
      <c r="D48" s="26">
        <v>0</v>
      </c>
      <c r="E48" s="26">
        <f t="shared" si="18"/>
        <v>1384</v>
      </c>
      <c r="F48" s="26">
        <v>104</v>
      </c>
      <c r="G48" s="26">
        <v>33</v>
      </c>
      <c r="H48" s="27">
        <f>ROUND((0.02*E48),2)</f>
        <v>27.68</v>
      </c>
      <c r="I48" s="27">
        <f>ROUND((0.04*E48),2)</f>
        <v>55.36</v>
      </c>
      <c r="J48" s="27">
        <f>ROUND((2.5*H48),2)</f>
        <v>69.2</v>
      </c>
      <c r="K48" s="27">
        <f>ROUND((2.5*I48),2)</f>
        <v>138.4</v>
      </c>
      <c r="L48" s="27">
        <f t="shared" si="19"/>
        <v>207.60000000000002</v>
      </c>
      <c r="M48" s="27">
        <v>59.7</v>
      </c>
      <c r="N48" s="26">
        <v>1</v>
      </c>
      <c r="O48" s="26">
        <v>1</v>
      </c>
      <c r="P48" s="50" t="s">
        <v>59</v>
      </c>
    </row>
    <row r="49" spans="1:16" ht="33.75">
      <c r="A49" s="25" t="s">
        <v>94</v>
      </c>
      <c r="B49" s="28">
        <v>8.3</v>
      </c>
      <c r="C49" s="28">
        <v>88</v>
      </c>
      <c r="D49" s="26">
        <v>0</v>
      </c>
      <c r="E49" s="26">
        <f t="shared" si="18"/>
        <v>730.4</v>
      </c>
      <c r="F49" s="26">
        <v>41</v>
      </c>
      <c r="G49" s="26">
        <v>75</v>
      </c>
      <c r="H49" s="27">
        <f>ROUND((0.02*E49),2)-0.01</f>
        <v>14.6</v>
      </c>
      <c r="I49" s="27">
        <f>ROUND((0.04*E49),2)-0.01</f>
        <v>29.209999999999997</v>
      </c>
      <c r="J49" s="27">
        <f>ROUND((2.5*H49),2)+0.02</f>
        <v>36.52</v>
      </c>
      <c r="K49" s="27">
        <f>ROUND((2.5*I49),2)+0.01</f>
        <v>73.04</v>
      </c>
      <c r="L49" s="27">
        <f t="shared" si="19"/>
        <v>109.56</v>
      </c>
      <c r="M49" s="27">
        <v>40.59</v>
      </c>
      <c r="N49" s="26">
        <v>1</v>
      </c>
      <c r="O49" s="26">
        <v>1</v>
      </c>
      <c r="P49" s="50" t="s">
        <v>59</v>
      </c>
    </row>
    <row r="50" spans="1:16" ht="33.75">
      <c r="A50" s="25" t="s">
        <v>95</v>
      </c>
      <c r="B50" s="28">
        <v>8.2</v>
      </c>
      <c r="C50" s="28">
        <v>87</v>
      </c>
      <c r="D50" s="26">
        <v>0</v>
      </c>
      <c r="E50" s="26">
        <f t="shared" si="18"/>
        <v>713.4</v>
      </c>
      <c r="F50" s="26">
        <v>0</v>
      </c>
      <c r="G50" s="26">
        <v>140</v>
      </c>
      <c r="H50" s="27">
        <f>ROUND((0.02*E50),2)-0.01</f>
        <v>14.26</v>
      </c>
      <c r="I50" s="27">
        <f>ROUND((0.04*E50),2)-0.01</f>
        <v>28.529999999999998</v>
      </c>
      <c r="J50" s="27">
        <f>ROUND((2.5*H50),2)+0.02</f>
        <v>35.67</v>
      </c>
      <c r="K50" s="27">
        <f>ROUND((2.5*I50),2)+0.01</f>
        <v>71.34</v>
      </c>
      <c r="L50" s="27">
        <f t="shared" si="19"/>
        <v>107.01</v>
      </c>
      <c r="M50" s="27">
        <v>39.76</v>
      </c>
      <c r="N50" s="26">
        <v>1</v>
      </c>
      <c r="O50" s="26">
        <v>1</v>
      </c>
      <c r="P50" s="50" t="s">
        <v>59</v>
      </c>
    </row>
    <row r="51" spans="1:16" ht="12.75">
      <c r="A51" s="45" t="s">
        <v>50</v>
      </c>
      <c r="B51" s="42"/>
      <c r="C51" s="42"/>
      <c r="D51" s="42"/>
      <c r="E51" s="42"/>
      <c r="F51" s="42"/>
      <c r="G51" s="42"/>
      <c r="H51" s="43"/>
      <c r="I51" s="43"/>
      <c r="J51" s="43"/>
      <c r="K51" s="43"/>
      <c r="L51" s="43"/>
      <c r="M51" s="43"/>
      <c r="N51" s="42"/>
      <c r="O51" s="42"/>
      <c r="P51" s="41"/>
    </row>
    <row r="52" spans="1:16" ht="22.5">
      <c r="A52" s="25" t="s">
        <v>96</v>
      </c>
      <c r="B52" s="28">
        <v>8.1</v>
      </c>
      <c r="C52" s="28">
        <v>200</v>
      </c>
      <c r="D52" s="26">
        <v>16.13</v>
      </c>
      <c r="E52" s="26">
        <f>ROUND((B52*C52),2)+D52</f>
        <v>1636.13</v>
      </c>
      <c r="F52" s="26">
        <v>120</v>
      </c>
      <c r="G52" s="26">
        <v>20</v>
      </c>
      <c r="H52" s="27">
        <f>ROUND((0.02*E52),2)</f>
        <v>32.72</v>
      </c>
      <c r="I52" s="27">
        <f>ROUND((0.04*E52),2)</f>
        <v>65.45</v>
      </c>
      <c r="J52" s="27">
        <f aca="true" t="shared" si="20" ref="J52:K54">ROUND((2.5*H52),2)</f>
        <v>81.8</v>
      </c>
      <c r="K52" s="27">
        <f t="shared" si="20"/>
        <v>163.63</v>
      </c>
      <c r="L52" s="27">
        <f>J52+K52</f>
        <v>245.43</v>
      </c>
      <c r="M52" s="27">
        <v>71.1</v>
      </c>
      <c r="N52" s="26">
        <v>1</v>
      </c>
      <c r="O52" s="26">
        <v>1</v>
      </c>
      <c r="P52" s="50" t="s">
        <v>59</v>
      </c>
    </row>
    <row r="53" spans="1:16" ht="22.5">
      <c r="A53" s="25" t="s">
        <v>51</v>
      </c>
      <c r="B53" s="28">
        <v>8</v>
      </c>
      <c r="C53" s="28">
        <v>69</v>
      </c>
      <c r="D53" s="26">
        <v>158</v>
      </c>
      <c r="E53" s="26">
        <f>ROUND((B53*C53),2)+D53</f>
        <v>710</v>
      </c>
      <c r="F53" s="26">
        <v>100</v>
      </c>
      <c r="G53" s="26">
        <v>38</v>
      </c>
      <c r="H53" s="27">
        <f>ROUND((0.02*E53),2)</f>
        <v>14.2</v>
      </c>
      <c r="I53" s="27">
        <f>ROUND((0.04*E53),2)</f>
        <v>28.4</v>
      </c>
      <c r="J53" s="27">
        <f t="shared" si="20"/>
        <v>35.5</v>
      </c>
      <c r="K53" s="27">
        <f t="shared" si="20"/>
        <v>71</v>
      </c>
      <c r="L53" s="27">
        <f>J53+K53</f>
        <v>106.5</v>
      </c>
      <c r="M53" s="27">
        <v>32.6</v>
      </c>
      <c r="N53" s="26">
        <v>2</v>
      </c>
      <c r="O53" s="26">
        <v>2</v>
      </c>
      <c r="P53" s="50" t="s">
        <v>59</v>
      </c>
    </row>
    <row r="54" spans="1:16" ht="33.75">
      <c r="A54" s="25" t="s">
        <v>52</v>
      </c>
      <c r="B54" s="28">
        <v>8</v>
      </c>
      <c r="C54" s="28">
        <v>151</v>
      </c>
      <c r="D54" s="26">
        <v>90.87</v>
      </c>
      <c r="E54" s="26">
        <f>ROUND((B54*C54),2)+D54</f>
        <v>1298.87</v>
      </c>
      <c r="F54" s="26">
        <v>120</v>
      </c>
      <c r="G54" s="26">
        <v>12</v>
      </c>
      <c r="H54" s="27">
        <f>ROUND((0.02*E54),2)</f>
        <v>25.98</v>
      </c>
      <c r="I54" s="27">
        <f>ROUND((0.04*E54),2)+0.01</f>
        <v>51.96</v>
      </c>
      <c r="J54" s="27">
        <f t="shared" si="20"/>
        <v>64.95</v>
      </c>
      <c r="K54" s="27">
        <f t="shared" si="20"/>
        <v>129.9</v>
      </c>
      <c r="L54" s="27">
        <f>J54+K54</f>
        <v>194.85000000000002</v>
      </c>
      <c r="M54" s="27">
        <v>56.9</v>
      </c>
      <c r="N54" s="26">
        <v>2</v>
      </c>
      <c r="O54" s="26">
        <v>2</v>
      </c>
      <c r="P54" s="50" t="s">
        <v>59</v>
      </c>
    </row>
    <row r="55" spans="1:16" ht="12.75">
      <c r="A55" s="45" t="s">
        <v>53</v>
      </c>
      <c r="B55" s="42"/>
      <c r="C55" s="42"/>
      <c r="D55" s="42"/>
      <c r="E55" s="42"/>
      <c r="F55" s="42"/>
      <c r="G55" s="42"/>
      <c r="H55" s="43"/>
      <c r="I55" s="43"/>
      <c r="J55" s="43"/>
      <c r="K55" s="43"/>
      <c r="L55" s="43"/>
      <c r="M55" s="43"/>
      <c r="N55" s="42"/>
      <c r="O55" s="42"/>
      <c r="P55" s="41"/>
    </row>
    <row r="56" spans="1:16" ht="33.75">
      <c r="A56" s="25" t="s">
        <v>97</v>
      </c>
      <c r="B56" s="28">
        <v>8</v>
      </c>
      <c r="C56" s="28">
        <v>118</v>
      </c>
      <c r="D56" s="26">
        <v>2</v>
      </c>
      <c r="E56" s="26">
        <f>ROUND((B56*C56),2)+D56</f>
        <v>946</v>
      </c>
      <c r="F56" s="26">
        <v>71</v>
      </c>
      <c r="G56" s="26">
        <v>20</v>
      </c>
      <c r="H56" s="27">
        <f>ROUND((0.02*E56),2)</f>
        <v>18.92</v>
      </c>
      <c r="I56" s="27">
        <f>ROUND((0.04*E56),2)</f>
        <v>37.84</v>
      </c>
      <c r="J56" s="27">
        <f aca="true" t="shared" si="21" ref="J56:K60">ROUND((2.5*H56),2)</f>
        <v>47.3</v>
      </c>
      <c r="K56" s="27">
        <f t="shared" si="21"/>
        <v>94.6</v>
      </c>
      <c r="L56" s="27">
        <f>J56+K56</f>
        <v>141.89999999999998</v>
      </c>
      <c r="M56" s="27">
        <v>77.2</v>
      </c>
      <c r="N56" s="26">
        <v>2</v>
      </c>
      <c r="O56" s="26">
        <v>4</v>
      </c>
      <c r="P56" s="50" t="s">
        <v>59</v>
      </c>
    </row>
    <row r="57" spans="1:16" ht="33.75">
      <c r="A57" s="47" t="s">
        <v>54</v>
      </c>
      <c r="B57" s="28">
        <v>8</v>
      </c>
      <c r="C57" s="28">
        <v>142</v>
      </c>
      <c r="D57" s="26">
        <v>0</v>
      </c>
      <c r="E57" s="26">
        <f>ROUND((B57*C57),2)+D57</f>
        <v>1136</v>
      </c>
      <c r="F57" s="26">
        <v>85</v>
      </c>
      <c r="G57" s="26">
        <v>31</v>
      </c>
      <c r="H57" s="27">
        <f>ROUND((0.02*E57),2)</f>
        <v>22.72</v>
      </c>
      <c r="I57" s="27">
        <f>ROUND((0.04*E57),2)</f>
        <v>45.44</v>
      </c>
      <c r="J57" s="27">
        <f t="shared" si="21"/>
        <v>56.8</v>
      </c>
      <c r="K57" s="27">
        <f t="shared" si="21"/>
        <v>113.6</v>
      </c>
      <c r="L57" s="27">
        <f>J57+K57</f>
        <v>170.39999999999998</v>
      </c>
      <c r="M57" s="27">
        <v>53</v>
      </c>
      <c r="N57" s="26">
        <v>1</v>
      </c>
      <c r="O57" s="26">
        <v>2</v>
      </c>
      <c r="P57" s="50" t="s">
        <v>59</v>
      </c>
    </row>
    <row r="58" spans="1:16" ht="22.5">
      <c r="A58" s="47" t="s">
        <v>98</v>
      </c>
      <c r="B58" s="28">
        <v>6</v>
      </c>
      <c r="C58" s="28">
        <v>117</v>
      </c>
      <c r="D58" s="28">
        <v>6</v>
      </c>
      <c r="E58" s="28">
        <f>ROUND((B58*C58),2)+D58</f>
        <v>708</v>
      </c>
      <c r="F58" s="28">
        <v>140</v>
      </c>
      <c r="G58" s="28">
        <v>25</v>
      </c>
      <c r="H58" s="29">
        <f>ROUND((0.02*E58),2)</f>
        <v>14.16</v>
      </c>
      <c r="I58" s="29">
        <f>ROUND((0.04*E58),2)</f>
        <v>28.32</v>
      </c>
      <c r="J58" s="29">
        <f t="shared" si="21"/>
        <v>35.4</v>
      </c>
      <c r="K58" s="29">
        <f t="shared" si="21"/>
        <v>70.8</v>
      </c>
      <c r="L58" s="29">
        <f>J58+K58</f>
        <v>106.19999999999999</v>
      </c>
      <c r="M58" s="29">
        <v>53</v>
      </c>
      <c r="N58" s="28">
        <v>1</v>
      </c>
      <c r="O58" s="28">
        <v>2</v>
      </c>
      <c r="P58" s="50" t="s">
        <v>59</v>
      </c>
    </row>
    <row r="59" spans="1:16" ht="22.5">
      <c r="A59" s="47" t="s">
        <v>99</v>
      </c>
      <c r="B59" s="28">
        <v>8</v>
      </c>
      <c r="C59" s="28">
        <v>104</v>
      </c>
      <c r="D59" s="28">
        <v>0</v>
      </c>
      <c r="E59" s="28">
        <f>ROUND((B59*C59),2)+D59</f>
        <v>832</v>
      </c>
      <c r="F59" s="28">
        <v>163</v>
      </c>
      <c r="G59" s="28">
        <v>41</v>
      </c>
      <c r="H59" s="29">
        <f>ROUND((0.02*E59),2)</f>
        <v>16.64</v>
      </c>
      <c r="I59" s="29">
        <f>ROUND((0.04*E59),2)</f>
        <v>33.28</v>
      </c>
      <c r="J59" s="29">
        <f t="shared" si="21"/>
        <v>41.6</v>
      </c>
      <c r="K59" s="29">
        <f t="shared" si="21"/>
        <v>83.2</v>
      </c>
      <c r="L59" s="29">
        <f>J59+K59</f>
        <v>124.80000000000001</v>
      </c>
      <c r="M59" s="29">
        <v>35.7</v>
      </c>
      <c r="N59" s="28">
        <v>1</v>
      </c>
      <c r="O59" s="28">
        <v>2</v>
      </c>
      <c r="P59" s="50" t="s">
        <v>59</v>
      </c>
    </row>
    <row r="60" spans="1:16" ht="22.5">
      <c r="A60" s="47" t="s">
        <v>107</v>
      </c>
      <c r="B60" s="28">
        <v>8</v>
      </c>
      <c r="C60" s="28">
        <v>84</v>
      </c>
      <c r="D60" s="28">
        <v>0</v>
      </c>
      <c r="E60" s="28">
        <f>ROUND((B60*C60),2)+D60</f>
        <v>672</v>
      </c>
      <c r="F60" s="28">
        <v>0</v>
      </c>
      <c r="G60" s="28">
        <v>108</v>
      </c>
      <c r="H60" s="29">
        <f>ROUND((0.02*E60),2)</f>
        <v>13.44</v>
      </c>
      <c r="I60" s="29">
        <f>ROUND((0.04*E60),2)</f>
        <v>26.88</v>
      </c>
      <c r="J60" s="29">
        <f t="shared" si="21"/>
        <v>33.6</v>
      </c>
      <c r="K60" s="29">
        <f t="shared" si="21"/>
        <v>67.2</v>
      </c>
      <c r="L60" s="29">
        <f>J60+K60</f>
        <v>100.80000000000001</v>
      </c>
      <c r="M60" s="29">
        <v>34.3</v>
      </c>
      <c r="N60" s="28">
        <v>1</v>
      </c>
      <c r="O60" s="28">
        <v>2</v>
      </c>
      <c r="P60" s="50" t="s">
        <v>59</v>
      </c>
    </row>
    <row r="61" spans="1:16" ht="12.75">
      <c r="A61" s="45" t="s">
        <v>55</v>
      </c>
      <c r="B61" s="42"/>
      <c r="C61" s="42"/>
      <c r="D61" s="42"/>
      <c r="E61" s="42"/>
      <c r="F61" s="42"/>
      <c r="G61" s="42"/>
      <c r="H61" s="43"/>
      <c r="I61" s="43"/>
      <c r="J61" s="43"/>
      <c r="K61" s="43"/>
      <c r="L61" s="43"/>
      <c r="M61" s="43"/>
      <c r="N61" s="42"/>
      <c r="O61" s="42"/>
      <c r="P61" s="41"/>
    </row>
    <row r="62" spans="1:16" ht="33.75">
      <c r="A62" s="25" t="s">
        <v>100</v>
      </c>
      <c r="B62" s="28">
        <v>8</v>
      </c>
      <c r="C62" s="28">
        <v>282</v>
      </c>
      <c r="D62" s="26">
        <v>0</v>
      </c>
      <c r="E62" s="26">
        <f>ROUND((B62*C62),2)+D62</f>
        <v>2256</v>
      </c>
      <c r="F62" s="26">
        <v>395</v>
      </c>
      <c r="G62" s="26">
        <v>44</v>
      </c>
      <c r="H62" s="27">
        <f>ROUND((0.02*E62),2)</f>
        <v>45.12</v>
      </c>
      <c r="I62" s="27">
        <f>ROUND((0.04*E62),2)</f>
        <v>90.24</v>
      </c>
      <c r="J62" s="27">
        <f>ROUND((2.5*H62),2)</f>
        <v>112.8</v>
      </c>
      <c r="K62" s="27">
        <f>ROUND((2.5*I62),2)</f>
        <v>225.6</v>
      </c>
      <c r="L62" s="27">
        <f>J62+K62</f>
        <v>338.4</v>
      </c>
      <c r="M62" s="27">
        <v>158.4</v>
      </c>
      <c r="N62" s="26">
        <v>6</v>
      </c>
      <c r="O62" s="26">
        <v>6</v>
      </c>
      <c r="P62" s="50" t="s">
        <v>59</v>
      </c>
    </row>
    <row r="63" spans="1:16" ht="12.75">
      <c r="A63" s="45" t="s">
        <v>56</v>
      </c>
      <c r="B63" s="42"/>
      <c r="C63" s="42"/>
      <c r="D63" s="42"/>
      <c r="E63" s="42"/>
      <c r="F63" s="42"/>
      <c r="G63" s="42"/>
      <c r="H63" s="43"/>
      <c r="I63" s="43"/>
      <c r="J63" s="43"/>
      <c r="K63" s="43"/>
      <c r="L63" s="43"/>
      <c r="M63" s="43"/>
      <c r="N63" s="42"/>
      <c r="O63" s="42"/>
      <c r="P63" s="41"/>
    </row>
    <row r="64" spans="1:16" ht="22.5">
      <c r="A64" s="25" t="s">
        <v>101</v>
      </c>
      <c r="B64" s="28">
        <v>8</v>
      </c>
      <c r="C64" s="28">
        <v>187</v>
      </c>
      <c r="D64" s="26">
        <v>57.72</v>
      </c>
      <c r="E64" s="26">
        <f aca="true" t="shared" si="22" ref="E64:E69">ROUND((B64*C64),2)+D64</f>
        <v>1553.72</v>
      </c>
      <c r="F64" s="26">
        <v>262</v>
      </c>
      <c r="G64" s="26">
        <v>38</v>
      </c>
      <c r="H64" s="27">
        <f aca="true" t="shared" si="23" ref="H64:H69">ROUND((0.02*E64),2)</f>
        <v>31.07</v>
      </c>
      <c r="I64" s="27">
        <f aca="true" t="shared" si="24" ref="I64:I69">ROUND((0.04*E64),2)</f>
        <v>62.15</v>
      </c>
      <c r="J64" s="27">
        <f aca="true" t="shared" si="25" ref="J64:K69">ROUND((2.5*H64),2)</f>
        <v>77.68</v>
      </c>
      <c r="K64" s="27">
        <f t="shared" si="25"/>
        <v>155.38</v>
      </c>
      <c r="L64" s="27">
        <f aca="true" t="shared" si="26" ref="L64:L69">J64+K64</f>
        <v>233.06</v>
      </c>
      <c r="M64" s="27">
        <v>100.5</v>
      </c>
      <c r="N64" s="26">
        <v>4</v>
      </c>
      <c r="O64" s="26">
        <v>5</v>
      </c>
      <c r="P64" s="50" t="s">
        <v>59</v>
      </c>
    </row>
    <row r="65" spans="1:16" ht="22.5">
      <c r="A65" s="25" t="s">
        <v>102</v>
      </c>
      <c r="B65" s="28">
        <v>8.5</v>
      </c>
      <c r="C65" s="28">
        <v>180</v>
      </c>
      <c r="D65" s="26">
        <v>0</v>
      </c>
      <c r="E65" s="26">
        <f t="shared" si="22"/>
        <v>1530</v>
      </c>
      <c r="F65" s="26">
        <v>216</v>
      </c>
      <c r="G65" s="26">
        <v>11</v>
      </c>
      <c r="H65" s="27">
        <f t="shared" si="23"/>
        <v>30.6</v>
      </c>
      <c r="I65" s="27">
        <f t="shared" si="24"/>
        <v>61.2</v>
      </c>
      <c r="J65" s="27">
        <f t="shared" si="25"/>
        <v>76.5</v>
      </c>
      <c r="K65" s="27">
        <f t="shared" si="25"/>
        <v>153</v>
      </c>
      <c r="L65" s="27">
        <f t="shared" si="26"/>
        <v>229.5</v>
      </c>
      <c r="M65" s="27">
        <v>56.1</v>
      </c>
      <c r="N65" s="26">
        <v>1</v>
      </c>
      <c r="O65" s="26">
        <v>2</v>
      </c>
      <c r="P65" s="50" t="s">
        <v>59</v>
      </c>
    </row>
    <row r="66" spans="1:16" ht="22.5">
      <c r="A66" s="25" t="s">
        <v>103</v>
      </c>
      <c r="B66" s="28">
        <v>7</v>
      </c>
      <c r="C66" s="28">
        <v>95</v>
      </c>
      <c r="D66" s="26">
        <v>14.38</v>
      </c>
      <c r="E66" s="26">
        <f t="shared" si="22"/>
        <v>679.38</v>
      </c>
      <c r="F66" s="26">
        <v>38</v>
      </c>
      <c r="G66" s="26">
        <v>11</v>
      </c>
      <c r="H66" s="27">
        <f t="shared" si="23"/>
        <v>13.59</v>
      </c>
      <c r="I66" s="27">
        <f t="shared" si="24"/>
        <v>27.18</v>
      </c>
      <c r="J66" s="27">
        <f t="shared" si="25"/>
        <v>33.98</v>
      </c>
      <c r="K66" s="27">
        <f t="shared" si="25"/>
        <v>67.95</v>
      </c>
      <c r="L66" s="27">
        <f t="shared" si="26"/>
        <v>101.93</v>
      </c>
      <c r="M66" s="27">
        <v>41.1</v>
      </c>
      <c r="N66" s="26">
        <v>1</v>
      </c>
      <c r="O66" s="26">
        <v>3</v>
      </c>
      <c r="P66" s="50" t="s">
        <v>59</v>
      </c>
    </row>
    <row r="67" spans="1:16" ht="22.5">
      <c r="A67" s="25" t="s">
        <v>104</v>
      </c>
      <c r="B67" s="28">
        <v>8</v>
      </c>
      <c r="C67" s="28">
        <v>276</v>
      </c>
      <c r="D67" s="26">
        <v>38.47</v>
      </c>
      <c r="E67" s="26">
        <f t="shared" si="22"/>
        <v>2246.47</v>
      </c>
      <c r="F67" s="26">
        <v>110</v>
      </c>
      <c r="G67" s="26">
        <v>11</v>
      </c>
      <c r="H67" s="27">
        <f t="shared" si="23"/>
        <v>44.93</v>
      </c>
      <c r="I67" s="27">
        <f>ROUND((0.04*E67),2)+0.03</f>
        <v>89.89</v>
      </c>
      <c r="J67" s="27">
        <f>ROUND((2.5*H67),2)-0.01</f>
        <v>112.32</v>
      </c>
      <c r="K67" s="27">
        <f>ROUND((2.5*I67),2)-0.08</f>
        <v>224.64999999999998</v>
      </c>
      <c r="L67" s="27">
        <f t="shared" si="26"/>
        <v>336.96999999999997</v>
      </c>
      <c r="M67" s="27">
        <v>78.2</v>
      </c>
      <c r="N67" s="26">
        <v>1</v>
      </c>
      <c r="O67" s="26">
        <v>1</v>
      </c>
      <c r="P67" s="50" t="s">
        <v>59</v>
      </c>
    </row>
    <row r="68" spans="1:16" ht="22.5">
      <c r="A68" s="25" t="s">
        <v>105</v>
      </c>
      <c r="B68" s="28">
        <v>8</v>
      </c>
      <c r="C68" s="28">
        <v>142</v>
      </c>
      <c r="D68" s="26">
        <v>13.68</v>
      </c>
      <c r="E68" s="26">
        <f t="shared" si="22"/>
        <v>1149.68</v>
      </c>
      <c r="F68" s="26">
        <v>114</v>
      </c>
      <c r="G68" s="26">
        <v>24</v>
      </c>
      <c r="H68" s="27">
        <f t="shared" si="23"/>
        <v>22.99</v>
      </c>
      <c r="I68" s="27">
        <f t="shared" si="24"/>
        <v>45.99</v>
      </c>
      <c r="J68" s="27">
        <f t="shared" si="25"/>
        <v>57.48</v>
      </c>
      <c r="K68" s="27">
        <f t="shared" si="25"/>
        <v>114.98</v>
      </c>
      <c r="L68" s="27">
        <f t="shared" si="26"/>
        <v>172.46</v>
      </c>
      <c r="M68" s="27">
        <v>51.9</v>
      </c>
      <c r="N68" s="26">
        <v>1</v>
      </c>
      <c r="O68" s="26">
        <v>2</v>
      </c>
      <c r="P68" s="50" t="s">
        <v>59</v>
      </c>
    </row>
    <row r="69" spans="1:16" ht="22.5">
      <c r="A69" s="25" t="s">
        <v>58</v>
      </c>
      <c r="B69" s="28">
        <v>8</v>
      </c>
      <c r="C69" s="28">
        <v>93</v>
      </c>
      <c r="D69" s="26">
        <v>114</v>
      </c>
      <c r="E69" s="26">
        <f t="shared" si="22"/>
        <v>858</v>
      </c>
      <c r="F69" s="26">
        <v>19</v>
      </c>
      <c r="G69" s="26">
        <v>2</v>
      </c>
      <c r="H69" s="27">
        <f t="shared" si="23"/>
        <v>17.16</v>
      </c>
      <c r="I69" s="27">
        <f t="shared" si="24"/>
        <v>34.32</v>
      </c>
      <c r="J69" s="27">
        <f t="shared" si="25"/>
        <v>42.9</v>
      </c>
      <c r="K69" s="27">
        <f t="shared" si="25"/>
        <v>85.8</v>
      </c>
      <c r="L69" s="27">
        <f t="shared" si="26"/>
        <v>128.7</v>
      </c>
      <c r="M69" s="27">
        <v>40.1</v>
      </c>
      <c r="N69" s="26">
        <v>1</v>
      </c>
      <c r="O69" s="26">
        <v>1</v>
      </c>
      <c r="P69" s="50" t="s">
        <v>59</v>
      </c>
    </row>
    <row r="70" spans="1:16" ht="12.75">
      <c r="A70" s="45" t="s">
        <v>57</v>
      </c>
      <c r="B70" s="42"/>
      <c r="C70" s="42"/>
      <c r="D70" s="42"/>
      <c r="E70" s="42"/>
      <c r="F70" s="42"/>
      <c r="G70" s="42"/>
      <c r="H70" s="43"/>
      <c r="I70" s="43"/>
      <c r="J70" s="43"/>
      <c r="K70" s="43"/>
      <c r="L70" s="43"/>
      <c r="M70" s="43"/>
      <c r="N70" s="42"/>
      <c r="O70" s="42"/>
      <c r="P70" s="41"/>
    </row>
    <row r="71" spans="1:16" ht="22.5">
      <c r="A71" s="25" t="s">
        <v>106</v>
      </c>
      <c r="B71" s="28">
        <v>8</v>
      </c>
      <c r="C71" s="28">
        <v>85</v>
      </c>
      <c r="D71" s="26">
        <v>6</v>
      </c>
      <c r="E71" s="26">
        <f>ROUND((B71*C71),2)+D71</f>
        <v>686</v>
      </c>
      <c r="F71" s="26">
        <v>0</v>
      </c>
      <c r="G71" s="26">
        <v>120</v>
      </c>
      <c r="H71" s="27">
        <f>ROUND((0.02*E71),2)</f>
        <v>13.72</v>
      </c>
      <c r="I71" s="27">
        <f>ROUND((0.04*E71),2)</f>
        <v>27.44</v>
      </c>
      <c r="J71" s="27">
        <f aca="true" t="shared" si="27" ref="J71:K73">ROUND((2.5*H71),2)</f>
        <v>34.3</v>
      </c>
      <c r="K71" s="27">
        <f t="shared" si="27"/>
        <v>68.6</v>
      </c>
      <c r="L71" s="27">
        <f>J71+K71</f>
        <v>102.89999999999999</v>
      </c>
      <c r="M71" s="27">
        <v>39.9</v>
      </c>
      <c r="N71" s="26">
        <v>1</v>
      </c>
      <c r="O71" s="26">
        <v>2</v>
      </c>
      <c r="P71" s="50" t="s">
        <v>59</v>
      </c>
    </row>
    <row r="72" spans="1:16" ht="33.75">
      <c r="A72" s="25" t="s">
        <v>66</v>
      </c>
      <c r="B72" s="28">
        <v>6</v>
      </c>
      <c r="C72" s="28">
        <v>54</v>
      </c>
      <c r="D72" s="26">
        <v>25.73</v>
      </c>
      <c r="E72" s="26">
        <f>ROUND((B72*C72),2)+D72</f>
        <v>349.73</v>
      </c>
      <c r="F72" s="26">
        <v>78.5</v>
      </c>
      <c r="G72" s="26">
        <v>14</v>
      </c>
      <c r="H72" s="27">
        <f>ROUND((0.02*E72),2)</f>
        <v>6.99</v>
      </c>
      <c r="I72" s="27">
        <f>ROUND((0.04*E72),2)-0.01</f>
        <v>13.98</v>
      </c>
      <c r="J72" s="27">
        <f t="shared" si="27"/>
        <v>17.48</v>
      </c>
      <c r="K72" s="27">
        <f t="shared" si="27"/>
        <v>34.95</v>
      </c>
      <c r="L72" s="27">
        <f>J72+K72</f>
        <v>52.43000000000001</v>
      </c>
      <c r="M72" s="27">
        <v>14.2</v>
      </c>
      <c r="N72" s="26">
        <v>0</v>
      </c>
      <c r="O72" s="26">
        <v>1</v>
      </c>
      <c r="P72" s="50" t="s">
        <v>59</v>
      </c>
    </row>
    <row r="73" spans="1:16" ht="22.5">
      <c r="A73" s="25" t="s">
        <v>108</v>
      </c>
      <c r="B73" s="28">
        <v>6</v>
      </c>
      <c r="C73" s="28">
        <v>32</v>
      </c>
      <c r="D73" s="26">
        <v>6</v>
      </c>
      <c r="E73" s="26">
        <f>ROUND((B73*C73),2)+D73</f>
        <v>198</v>
      </c>
      <c r="F73" s="26">
        <v>78.5</v>
      </c>
      <c r="G73" s="26">
        <v>14</v>
      </c>
      <c r="H73" s="27">
        <f>ROUND((0.02*E73),2)</f>
        <v>3.96</v>
      </c>
      <c r="I73" s="27">
        <f>ROUND((0.04*E73),2)</f>
        <v>7.92</v>
      </c>
      <c r="J73" s="27">
        <f t="shared" si="27"/>
        <v>9.9</v>
      </c>
      <c r="K73" s="27">
        <f t="shared" si="27"/>
        <v>19.8</v>
      </c>
      <c r="L73" s="27">
        <f>J73+K73</f>
        <v>29.700000000000003</v>
      </c>
      <c r="M73" s="27">
        <v>29.1</v>
      </c>
      <c r="N73" s="26">
        <v>1</v>
      </c>
      <c r="O73" s="26">
        <v>1</v>
      </c>
      <c r="P73" s="50" t="s">
        <v>59</v>
      </c>
    </row>
    <row r="74" spans="1:16" ht="12.75">
      <c r="A74" s="30"/>
      <c r="B74" s="30"/>
      <c r="C74" s="30"/>
      <c r="D74" s="30"/>
      <c r="E74" s="30"/>
      <c r="F74" s="48"/>
      <c r="G74" s="48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2.75">
      <c r="A75" s="31" t="s">
        <v>0</v>
      </c>
      <c r="B75" s="32">
        <v>0</v>
      </c>
      <c r="C75" s="33">
        <f aca="true" t="shared" si="28" ref="C75:O75">SUM(C8:C73)</f>
        <v>9428</v>
      </c>
      <c r="D75" s="33">
        <f t="shared" si="28"/>
        <v>2469.5199999999995</v>
      </c>
      <c r="E75" s="33">
        <f t="shared" si="28"/>
        <v>78396.62000000001</v>
      </c>
      <c r="F75" s="49">
        <f t="shared" si="28"/>
        <v>7207</v>
      </c>
      <c r="G75" s="49">
        <f t="shared" si="28"/>
        <v>2763</v>
      </c>
      <c r="H75" s="33">
        <f t="shared" si="28"/>
        <v>1567.8800000000006</v>
      </c>
      <c r="I75" s="33">
        <f t="shared" si="28"/>
        <v>3135.8700000000003</v>
      </c>
      <c r="J75" s="33">
        <f t="shared" si="28"/>
        <v>3919.8200000000015</v>
      </c>
      <c r="K75" s="33">
        <f t="shared" si="28"/>
        <v>7839.67</v>
      </c>
      <c r="L75" s="33">
        <f t="shared" si="28"/>
        <v>11759.489999999998</v>
      </c>
      <c r="M75" s="33">
        <f t="shared" si="28"/>
        <v>3783.7199999999993</v>
      </c>
      <c r="N75" s="33">
        <f t="shared" si="28"/>
        <v>109</v>
      </c>
      <c r="O75" s="40">
        <f t="shared" si="28"/>
        <v>102</v>
      </c>
      <c r="P75" s="34">
        <v>0</v>
      </c>
    </row>
    <row r="76" spans="1:16" ht="12.75">
      <c r="A76" s="51" t="s">
        <v>60</v>
      </c>
      <c r="B76" s="36"/>
      <c r="C76" s="37"/>
      <c r="D76" s="37"/>
      <c r="E76" s="37"/>
      <c r="F76" s="37"/>
      <c r="G76" s="37"/>
      <c r="H76" s="36"/>
      <c r="I76" s="36"/>
      <c r="J76" s="37"/>
      <c r="K76" s="37"/>
      <c r="L76" s="36"/>
      <c r="M76" s="4"/>
      <c r="N76" s="4"/>
      <c r="O76" s="4"/>
      <c r="P76" s="4"/>
    </row>
    <row r="77" spans="1:16" ht="12.75">
      <c r="A77" s="51" t="s">
        <v>61</v>
      </c>
      <c r="B77" s="36"/>
      <c r="C77" s="37"/>
      <c r="D77" s="37"/>
      <c r="E77" s="37"/>
      <c r="F77" s="37"/>
      <c r="G77" s="37"/>
      <c r="H77" s="36"/>
      <c r="I77" s="36"/>
      <c r="J77" s="37"/>
      <c r="K77" s="37"/>
      <c r="L77" s="36"/>
      <c r="M77" s="4"/>
      <c r="N77" s="4"/>
      <c r="O77" s="4"/>
      <c r="P77" s="4"/>
    </row>
    <row r="78" spans="1:16" ht="12.75">
      <c r="A78" s="35"/>
      <c r="B78" s="36"/>
      <c r="C78" s="37"/>
      <c r="D78" s="37"/>
      <c r="E78" s="37"/>
      <c r="F78" s="37"/>
      <c r="G78" s="37"/>
      <c r="H78" s="36"/>
      <c r="I78" s="36"/>
      <c r="J78" s="37"/>
      <c r="K78" s="37"/>
      <c r="L78" s="36"/>
      <c r="M78" s="4"/>
      <c r="N78" s="4"/>
      <c r="O78" s="4"/>
      <c r="P78" s="4"/>
    </row>
    <row r="79" spans="1:16" ht="12.75">
      <c r="A79" s="35"/>
      <c r="B79" s="36"/>
      <c r="C79" s="37"/>
      <c r="D79" s="37"/>
      <c r="E79" s="37"/>
      <c r="F79" s="37"/>
      <c r="G79" s="37"/>
      <c r="H79" s="36"/>
      <c r="I79" s="36"/>
      <c r="J79" s="37"/>
      <c r="K79" s="37"/>
      <c r="L79" s="36"/>
      <c r="M79" s="4"/>
      <c r="N79" s="4"/>
      <c r="O79" s="4"/>
      <c r="P79" s="4"/>
    </row>
    <row r="80" spans="1:16" ht="12.75">
      <c r="A80" s="35"/>
      <c r="B80" s="36"/>
      <c r="C80" s="37"/>
      <c r="D80" s="37"/>
      <c r="E80" s="37"/>
      <c r="F80" s="37"/>
      <c r="G80" s="37"/>
      <c r="H80" s="36"/>
      <c r="I80" s="36"/>
      <c r="J80" s="37"/>
      <c r="K80" s="37"/>
      <c r="L80" s="36"/>
      <c r="M80" s="4"/>
      <c r="N80" s="4"/>
      <c r="O80" s="4"/>
      <c r="P80" s="4"/>
    </row>
    <row r="81" spans="1:16" ht="12.75">
      <c r="A81" s="35"/>
      <c r="B81" s="36"/>
      <c r="C81" s="37"/>
      <c r="D81" s="37"/>
      <c r="E81" s="37"/>
      <c r="F81" s="37"/>
      <c r="G81" s="37"/>
      <c r="H81" s="36"/>
      <c r="I81" s="36"/>
      <c r="J81" s="37"/>
      <c r="K81" s="37"/>
      <c r="L81" s="36"/>
      <c r="M81" s="4"/>
      <c r="N81" s="4"/>
      <c r="O81" s="4"/>
      <c r="P81" s="4"/>
    </row>
    <row r="82" spans="1:16" ht="12.75">
      <c r="A82" s="35"/>
      <c r="B82" s="36"/>
      <c r="C82" s="37"/>
      <c r="D82" s="37"/>
      <c r="E82" s="37"/>
      <c r="F82" s="37"/>
      <c r="G82" s="37"/>
      <c r="H82" s="36"/>
      <c r="I82" s="36"/>
      <c r="J82" s="37"/>
      <c r="K82" s="37"/>
      <c r="L82" s="36"/>
      <c r="M82" s="4"/>
      <c r="N82" s="4"/>
      <c r="O82" s="4"/>
      <c r="P82" s="4"/>
    </row>
    <row r="83" spans="1:16" ht="12.75">
      <c r="A83" s="38" t="s">
        <v>24</v>
      </c>
      <c r="B83" s="36"/>
      <c r="C83" s="37"/>
      <c r="D83" s="37"/>
      <c r="E83" s="37"/>
      <c r="F83" s="37"/>
      <c r="G83" s="37"/>
      <c r="H83" s="36"/>
      <c r="I83" s="36"/>
      <c r="J83" s="37"/>
      <c r="K83" s="37"/>
      <c r="L83" s="36"/>
      <c r="M83" s="4"/>
      <c r="N83" s="4"/>
      <c r="O83" s="4"/>
      <c r="P83" s="4"/>
    </row>
    <row r="84" spans="1:16" ht="12.75">
      <c r="A84" s="39" t="s">
        <v>1</v>
      </c>
      <c r="B84" s="36"/>
      <c r="C84" s="37"/>
      <c r="D84" s="37"/>
      <c r="E84" s="37"/>
      <c r="F84" s="37"/>
      <c r="G84" s="37"/>
      <c r="H84" s="36"/>
      <c r="I84" s="36"/>
      <c r="J84" s="37"/>
      <c r="K84" s="37"/>
      <c r="L84" s="36"/>
      <c r="M84" s="4"/>
      <c r="N84" s="4"/>
      <c r="O84" s="4"/>
      <c r="P84" s="4"/>
    </row>
    <row r="85" spans="1:16" ht="12.75">
      <c r="A85" s="39" t="s">
        <v>25</v>
      </c>
      <c r="B85" s="36"/>
      <c r="C85" s="37"/>
      <c r="D85" s="37"/>
      <c r="E85" s="37"/>
      <c r="F85" s="37"/>
      <c r="G85" s="37"/>
      <c r="H85" s="36"/>
      <c r="I85" s="36"/>
      <c r="J85" s="37"/>
      <c r="K85" s="37"/>
      <c r="L85" s="36"/>
      <c r="M85" s="4"/>
      <c r="N85" s="4"/>
      <c r="O85" s="4"/>
      <c r="P85" s="4"/>
    </row>
    <row r="86" spans="1:16" ht="12.75">
      <c r="A86" s="1"/>
      <c r="B86" s="7"/>
      <c r="C86" s="8"/>
      <c r="D86" s="8"/>
      <c r="E86" s="8"/>
      <c r="F86" s="8"/>
      <c r="G86" s="8"/>
      <c r="H86" s="9"/>
      <c r="I86" s="9"/>
      <c r="J86" s="8"/>
      <c r="K86" s="8"/>
      <c r="L86" s="7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11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10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10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10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mergeCells count="1">
    <mergeCell ref="A3:A6"/>
  </mergeCells>
  <printOptions horizontalCentered="1"/>
  <pageMargins left="0.984251968503937" right="0.5905511811023623" top="0.5905511811023623" bottom="0.5511811023622047" header="0.31496062992125984" footer="0.31496062992125984"/>
  <pageSetup horizontalDpi="300" verticalDpi="300" orientation="landscape" paperSize="9" scale="75" r:id="rId1"/>
  <headerFooter alignWithMargins="0">
    <oddHeader>&amp;C&amp;A</oddHeader>
    <oddFooter>&amp;CPágina &amp;P de &amp;N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Sercretaria de Urbanismo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M. Fco Beltrão</dc:creator>
  <cp:keywords/>
  <dc:description/>
  <cp:lastModifiedBy>Vanios</cp:lastModifiedBy>
  <cp:lastPrinted>2017-09-22T13:52:54Z</cp:lastPrinted>
  <dcterms:created xsi:type="dcterms:W3CDTF">2000-06-27T07:52:56Z</dcterms:created>
  <dcterms:modified xsi:type="dcterms:W3CDTF">2017-10-11T14:08:55Z</dcterms:modified>
  <cp:category/>
  <cp:version/>
  <cp:contentType/>
  <cp:contentStatus/>
</cp:coreProperties>
</file>